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90" yWindow="60" windowWidth="20730" windowHeight="9075"/>
  </bookViews>
  <sheets>
    <sheet name="111 01 01 001 01" sheetId="140" r:id="rId1"/>
    <sheet name="138 02 01 004 02" sheetId="141" r:id="rId2"/>
    <sheet name="133 02 01 04 01" sheetId="142" r:id="rId3"/>
    <sheet name="131 03 01 001 02" sheetId="143" r:id="rId4"/>
    <sheet name="131 03 02 001 02" sheetId="144" r:id="rId5"/>
    <sheet name="183 03 03 001 03" sheetId="145" r:id="rId6"/>
    <sheet name="135 03 04 020 04" sheetId="146" r:id="rId7"/>
    <sheet name="132 03 07 038 01" sheetId="147" r:id="rId8"/>
    <sheet name="184 03 06 038 03" sheetId="148" r:id="rId9"/>
    <sheet name="132 04 01 001 05" sheetId="149" r:id="rId10"/>
    <sheet name="132 04 02 001 04" sheetId="150" r:id="rId11"/>
    <sheet name="132 04 02 038 05" sheetId="151" r:id="rId12"/>
    <sheet name="132 04 02 009 10" sheetId="152" r:id="rId13"/>
    <sheet name="132 04 02 009 12" sheetId="153" r:id="rId14"/>
    <sheet name="132 04 02 009 13" sheetId="154" r:id="rId15"/>
    <sheet name="132 04 02 009 14" sheetId="155" r:id="rId16"/>
    <sheet name="172 04 02 009 07" sheetId="156" r:id="rId17"/>
    <sheet name="172 04 02 008 08" sheetId="157" r:id="rId18"/>
    <sheet name="172 04 02 008 09" sheetId="158" r:id="rId19"/>
    <sheet name="242 04 03 028 04" sheetId="159" r:id="rId20"/>
    <sheet name="242 04 03 028 01" sheetId="160" r:id="rId21"/>
    <sheet name="241 04 04 034 01" sheetId="161" r:id="rId22"/>
    <sheet name="171 04 05 026 05" sheetId="162" r:id="rId23"/>
    <sheet name="171 04 06 026 05" sheetId="163" r:id="rId24"/>
    <sheet name="171 04 07 026 05" sheetId="164" r:id="rId25"/>
    <sheet name="171 04 08 026 05" sheetId="165" r:id="rId26"/>
    <sheet name="171 04 09 026 05" sheetId="166" r:id="rId27"/>
    <sheet name="171 04 10 026 05" sheetId="167" r:id="rId28"/>
    <sheet name="171 04 11 026 05" sheetId="168" r:id="rId29"/>
    <sheet name="267 04 02 027 05" sheetId="169" r:id="rId30"/>
    <sheet name="151 05 01 038 04" sheetId="170" r:id="rId31"/>
    <sheet name="152 05 03 038 06" sheetId="171" r:id="rId32"/>
    <sheet name="152 05 04 038 08" sheetId="172" r:id="rId33"/>
    <sheet name="181 05 05 038 02" sheetId="173" r:id="rId34"/>
    <sheet name="152 05 06 038 09" sheetId="174" r:id="rId35"/>
    <sheet name="134 06 01 016 01" sheetId="175" r:id="rId36"/>
    <sheet name="134 06 02 016 05" sheetId="176" r:id="rId37"/>
    <sheet name="134 06 04 016 08" sheetId="177" r:id="rId38"/>
    <sheet name="134 06 05 016 09" sheetId="178" r:id="rId39"/>
    <sheet name="134 06 10 016 10" sheetId="179" r:id="rId40"/>
    <sheet name="226 07 01 019 01" sheetId="180" r:id="rId41"/>
    <sheet name="226 07 02 019 03" sheetId="181" r:id="rId42"/>
    <sheet name="226 07 03 019 04" sheetId="182" r:id="rId43"/>
    <sheet name="226 07 04 019 09" sheetId="183" r:id="rId44"/>
    <sheet name="226 07 05 019 06" sheetId="184" r:id="rId45"/>
    <sheet name="226 07 07 019 12" sheetId="185" r:id="rId46"/>
    <sheet name="226 07 08 019 07" sheetId="186" r:id="rId47"/>
    <sheet name="226 07 09 019 02" sheetId="187" r:id="rId48"/>
    <sheet name="222 008 01 017 01" sheetId="188" r:id="rId49"/>
    <sheet name="222 08 03 017 07" sheetId="192" r:id="rId50"/>
    <sheet name="222 08 04 018 06" sheetId="189" r:id="rId51"/>
    <sheet name="216 08 05 036 07" sheetId="190" r:id="rId52"/>
    <sheet name="222 08 06 017 10" sheetId="191" r:id="rId53"/>
    <sheet name="271 09 01 027 01" sheetId="193" r:id="rId54"/>
    <sheet name="271 09 01 027 04" sheetId="194" r:id="rId55"/>
    <sheet name="269 09 01 027 03" sheetId="195" r:id="rId56"/>
    <sheet name="231 09 03 027 02" sheetId="196" r:id="rId57"/>
    <sheet name="311 10 01 032 01" sheetId="197" r:id="rId58"/>
    <sheet name="311 10 02 032 07" sheetId="198" r:id="rId59"/>
    <sheet name="311 10 02 032 08" sheetId="199" r:id="rId60"/>
    <sheet name="311 10 02 032 09" sheetId="200" r:id="rId61"/>
    <sheet name="323 10 02 032 02" sheetId="201" r:id="rId62"/>
    <sheet name="393 10 02 032 03" sheetId="202" r:id="rId63"/>
    <sheet name="171 11 01 021 01" sheetId="203" r:id="rId64"/>
    <sheet name="171 11 02 021 04" sheetId="204" r:id="rId65"/>
    <sheet name="171 11 02 021 08" sheetId="205" r:id="rId66"/>
    <sheet name="171 11 03 022 02" sheetId="206" r:id="rId67"/>
    <sheet name="185 12 01 038 10" sheetId="207" r:id="rId68"/>
    <sheet name="185 12 02 038 11" sheetId="208" r:id="rId69"/>
    <sheet name="185 12 03 038 12" sheetId="209" r:id="rId70"/>
    <sheet name="185 12 04 038 13" sheetId="210" r:id="rId71"/>
  </sheets>
  <externalReferences>
    <externalReference r:id="rId72"/>
  </externalReferences>
  <calcPr calcId="145621" calcMode="manual"/>
</workbook>
</file>

<file path=xl/calcChain.xml><?xml version="1.0" encoding="utf-8"?>
<calcChain xmlns="http://schemas.openxmlformats.org/spreadsheetml/2006/main">
  <c r="W28" i="210" l="1"/>
  <c r="X28" i="210"/>
  <c r="G23" i="210"/>
  <c r="W23" i="210"/>
  <c r="X23" i="210"/>
  <c r="F23" i="210"/>
  <c r="G22" i="210"/>
  <c r="W22" i="210"/>
  <c r="X22" i="210"/>
  <c r="F22" i="210"/>
  <c r="G21" i="210"/>
  <c r="W21" i="210"/>
  <c r="X21" i="210"/>
  <c r="F21" i="210"/>
  <c r="G20" i="210"/>
  <c r="W20" i="210"/>
  <c r="X20" i="210"/>
  <c r="F20" i="210"/>
  <c r="W28" i="209"/>
  <c r="X28" i="209"/>
  <c r="G26" i="209"/>
  <c r="W26" i="209"/>
  <c r="X26" i="209"/>
  <c r="F26" i="209"/>
  <c r="G25" i="209"/>
  <c r="W25" i="209"/>
  <c r="X25" i="209"/>
  <c r="F25" i="209"/>
  <c r="G24" i="209"/>
  <c r="W24" i="209"/>
  <c r="X24" i="209"/>
  <c r="F24" i="209"/>
  <c r="G23" i="209"/>
  <c r="W23" i="209"/>
  <c r="X23" i="209"/>
  <c r="F23" i="209"/>
  <c r="G22" i="209"/>
  <c r="W22" i="209"/>
  <c r="X22" i="209"/>
  <c r="F22" i="209"/>
  <c r="G21" i="209"/>
  <c r="W21" i="209"/>
  <c r="X21" i="209"/>
  <c r="F21" i="209"/>
  <c r="G20" i="209"/>
  <c r="W20" i="209"/>
  <c r="X20" i="209"/>
  <c r="F20" i="209"/>
  <c r="W33" i="208"/>
  <c r="X33" i="208"/>
  <c r="G32" i="208"/>
  <c r="W32" i="208"/>
  <c r="X32" i="208"/>
  <c r="F32" i="208"/>
  <c r="G31" i="208"/>
  <c r="W31" i="208"/>
  <c r="F31" i="208"/>
  <c r="G30" i="208"/>
  <c r="W30" i="208"/>
  <c r="X30" i="208"/>
  <c r="F30" i="208"/>
  <c r="G29" i="208"/>
  <c r="W29" i="208"/>
  <c r="X29" i="208"/>
  <c r="F29" i="208"/>
  <c r="G28" i="208"/>
  <c r="W28" i="208"/>
  <c r="X28" i="208"/>
  <c r="F28" i="208"/>
  <c r="G27" i="208"/>
  <c r="W27" i="208"/>
  <c r="X27" i="208"/>
  <c r="F27" i="208"/>
  <c r="G26" i="208"/>
  <c r="W26" i="208"/>
  <c r="X26" i="208"/>
  <c r="F26" i="208"/>
  <c r="G25" i="208"/>
  <c r="W25" i="208"/>
  <c r="F25" i="208"/>
  <c r="G24" i="208"/>
  <c r="W24" i="208"/>
  <c r="X24" i="208"/>
  <c r="F24" i="208"/>
  <c r="G23" i="208"/>
  <c r="W23" i="208"/>
  <c r="X23" i="208"/>
  <c r="F23" i="208"/>
  <c r="G22" i="208"/>
  <c r="W22" i="208"/>
  <c r="X22" i="208"/>
  <c r="F22" i="208"/>
  <c r="G21" i="208"/>
  <c r="W21" i="208"/>
  <c r="X21" i="208"/>
  <c r="F21" i="208"/>
  <c r="G20" i="208"/>
  <c r="W20" i="208"/>
  <c r="X20" i="208"/>
  <c r="F20" i="208"/>
  <c r="W28" i="207"/>
  <c r="X28" i="207"/>
  <c r="G26" i="207"/>
  <c r="W26" i="207"/>
  <c r="X26" i="207"/>
  <c r="F26" i="207"/>
  <c r="G25" i="207"/>
  <c r="W25" i="207"/>
  <c r="X25" i="207"/>
  <c r="F25" i="207"/>
  <c r="G24" i="207"/>
  <c r="W24" i="207"/>
  <c r="X24" i="207"/>
  <c r="F24" i="207"/>
  <c r="G23" i="207"/>
  <c r="W23" i="207"/>
  <c r="X23" i="207"/>
  <c r="F23" i="207"/>
  <c r="G22" i="207"/>
  <c r="W22" i="207"/>
  <c r="X22" i="207"/>
  <c r="F22" i="207"/>
  <c r="G21" i="207"/>
  <c r="W21" i="207"/>
  <c r="X21" i="207"/>
  <c r="F21" i="207"/>
  <c r="G20" i="207"/>
  <c r="W20" i="207"/>
  <c r="X20" i="207"/>
  <c r="F20" i="207"/>
  <c r="W27" i="206"/>
  <c r="X27" i="206"/>
  <c r="G24" i="206"/>
  <c r="W24" i="206"/>
  <c r="X24" i="206"/>
  <c r="F24" i="206"/>
  <c r="G23" i="206"/>
  <c r="W23" i="206"/>
  <c r="X23" i="206"/>
  <c r="F23" i="206"/>
  <c r="G22" i="206"/>
  <c r="W22" i="206"/>
  <c r="X22" i="206"/>
  <c r="F22" i="206"/>
  <c r="G21" i="206"/>
  <c r="W21" i="206"/>
  <c r="X21" i="206"/>
  <c r="F21" i="206"/>
  <c r="G20" i="206"/>
  <c r="W20" i="206"/>
  <c r="X20" i="206"/>
  <c r="F20" i="206"/>
  <c r="W24" i="205"/>
  <c r="X24" i="205"/>
  <c r="G22" i="205"/>
  <c r="W22" i="205"/>
  <c r="X22" i="205"/>
  <c r="F22" i="205"/>
  <c r="G21" i="205"/>
  <c r="W21" i="205"/>
  <c r="X21" i="205"/>
  <c r="F21" i="205"/>
  <c r="G20" i="205"/>
  <c r="W20" i="205"/>
  <c r="X20" i="205"/>
  <c r="F20" i="205"/>
  <c r="W26" i="204"/>
  <c r="X26" i="204"/>
  <c r="G25" i="204"/>
  <c r="W25" i="204"/>
  <c r="X25" i="204"/>
  <c r="F25" i="204"/>
  <c r="G24" i="204"/>
  <c r="W24" i="204"/>
  <c r="X24" i="204"/>
  <c r="F24" i="204"/>
  <c r="G23" i="204"/>
  <c r="W23" i="204"/>
  <c r="X23" i="204"/>
  <c r="F23" i="204"/>
  <c r="G22" i="204"/>
  <c r="W22" i="204"/>
  <c r="X22" i="204"/>
  <c r="F22" i="204"/>
  <c r="G21" i="204"/>
  <c r="W21" i="204"/>
  <c r="X21" i="204"/>
  <c r="F21" i="204"/>
  <c r="G20" i="204"/>
  <c r="W20" i="204"/>
  <c r="X20" i="204"/>
  <c r="F20" i="204"/>
  <c r="W29" i="203"/>
  <c r="X29" i="203"/>
  <c r="G28" i="203"/>
  <c r="W28" i="203"/>
  <c r="X28" i="203"/>
  <c r="F28" i="203"/>
  <c r="G27" i="203"/>
  <c r="W27" i="203"/>
  <c r="X27" i="203"/>
  <c r="F27" i="203"/>
  <c r="G26" i="203"/>
  <c r="W26" i="203"/>
  <c r="X26" i="203"/>
  <c r="F26" i="203"/>
  <c r="G25" i="203"/>
  <c r="W25" i="203"/>
  <c r="X25" i="203"/>
  <c r="F25" i="203"/>
  <c r="G24" i="203"/>
  <c r="W24" i="203"/>
  <c r="X24" i="203"/>
  <c r="F24" i="203"/>
  <c r="G23" i="203"/>
  <c r="W23" i="203"/>
  <c r="X23" i="203"/>
  <c r="F23" i="203"/>
  <c r="G22" i="203"/>
  <c r="W22" i="203"/>
  <c r="X22" i="203"/>
  <c r="F22" i="203"/>
  <c r="G21" i="203"/>
  <c r="W21" i="203"/>
  <c r="X21" i="203"/>
  <c r="F21" i="203"/>
  <c r="G20" i="203"/>
  <c r="W20" i="203"/>
  <c r="X20" i="203"/>
  <c r="F20" i="203"/>
  <c r="W24" i="202"/>
  <c r="X24" i="202"/>
  <c r="G22" i="202"/>
  <c r="W22" i="202"/>
  <c r="X22" i="202"/>
  <c r="F22" i="202"/>
  <c r="G21" i="202"/>
  <c r="W21" i="202"/>
  <c r="X21" i="202"/>
  <c r="F21" i="202"/>
  <c r="G20" i="202"/>
  <c r="W20" i="202"/>
  <c r="F20" i="202"/>
  <c r="G19" i="202"/>
  <c r="W19" i="202"/>
  <c r="F19" i="202"/>
  <c r="V19" i="201"/>
  <c r="W19" i="201"/>
  <c r="F18" i="201"/>
  <c r="V18" i="201"/>
  <c r="W18" i="201"/>
  <c r="E18" i="201"/>
  <c r="F17" i="201"/>
  <c r="V17" i="201"/>
  <c r="W17" i="201"/>
  <c r="E17" i="201"/>
  <c r="F16" i="201"/>
  <c r="V16" i="201"/>
  <c r="W16" i="201"/>
  <c r="E16" i="201"/>
  <c r="F15" i="201"/>
  <c r="V15" i="201"/>
  <c r="W15" i="201"/>
  <c r="E15" i="201"/>
  <c r="F14" i="201"/>
  <c r="V14" i="201"/>
  <c r="W14" i="201"/>
  <c r="E14" i="201"/>
  <c r="W26" i="200"/>
  <c r="X26" i="200"/>
  <c r="G24" i="200"/>
  <c r="W24" i="200"/>
  <c r="F24" i="200"/>
  <c r="G23" i="200"/>
  <c r="W23" i="200"/>
  <c r="X23" i="200"/>
  <c r="F23" i="200"/>
  <c r="G22" i="200"/>
  <c r="W22" i="200"/>
  <c r="X22" i="200"/>
  <c r="F22" i="200"/>
  <c r="G21" i="200"/>
  <c r="W21" i="200"/>
  <c r="X21" i="200"/>
  <c r="F21" i="200"/>
  <c r="G20" i="200"/>
  <c r="W20" i="200"/>
  <c r="F20" i="200"/>
  <c r="W27" i="199"/>
  <c r="X27" i="199"/>
  <c r="G25" i="199"/>
  <c r="W25" i="199"/>
  <c r="X25" i="199"/>
  <c r="F25" i="199"/>
  <c r="G24" i="199"/>
  <c r="W24" i="199"/>
  <c r="F24" i="199"/>
  <c r="G23" i="199"/>
  <c r="W23" i="199"/>
  <c r="X23" i="199"/>
  <c r="F23" i="199"/>
  <c r="G22" i="199"/>
  <c r="W22" i="199"/>
  <c r="X22" i="199"/>
  <c r="F22" i="199"/>
  <c r="G21" i="199"/>
  <c r="W21" i="199"/>
  <c r="X21" i="199"/>
  <c r="F21" i="199"/>
  <c r="G20" i="199"/>
  <c r="W20" i="199"/>
  <c r="X20" i="199"/>
  <c r="F20" i="199"/>
  <c r="W24" i="198"/>
  <c r="X24" i="198"/>
  <c r="G22" i="198"/>
  <c r="W22" i="198"/>
  <c r="X22" i="198"/>
  <c r="F22" i="198"/>
  <c r="G21" i="198"/>
  <c r="W21" i="198"/>
  <c r="X21" i="198"/>
  <c r="F21" i="198"/>
  <c r="G20" i="198"/>
  <c r="W20" i="198"/>
  <c r="X20" i="198"/>
  <c r="F20" i="198"/>
  <c r="X23" i="197"/>
  <c r="W23" i="197"/>
  <c r="G21" i="197"/>
  <c r="W21" i="197"/>
  <c r="X21" i="197"/>
  <c r="F21" i="197"/>
  <c r="G20" i="197"/>
  <c r="W20" i="197"/>
  <c r="X20" i="197"/>
  <c r="F20" i="197"/>
  <c r="X35" i="196"/>
  <c r="W35" i="196"/>
  <c r="G34" i="196"/>
  <c r="W34" i="196"/>
  <c r="X34" i="196"/>
  <c r="F34" i="196"/>
  <c r="G33" i="196"/>
  <c r="W33" i="196"/>
  <c r="X33" i="196"/>
  <c r="F33" i="196"/>
  <c r="G32" i="196"/>
  <c r="W32" i="196"/>
  <c r="X32" i="196"/>
  <c r="F32" i="196"/>
  <c r="G31" i="196"/>
  <c r="W31" i="196"/>
  <c r="X31" i="196"/>
  <c r="F31" i="196"/>
  <c r="G30" i="196"/>
  <c r="W30" i="196"/>
  <c r="X30" i="196"/>
  <c r="F30" i="196"/>
  <c r="G29" i="196"/>
  <c r="W29" i="196"/>
  <c r="X29" i="196"/>
  <c r="F29" i="196"/>
  <c r="G28" i="196"/>
  <c r="W28" i="196"/>
  <c r="X28" i="196"/>
  <c r="F28" i="196"/>
  <c r="G27" i="196"/>
  <c r="W27" i="196"/>
  <c r="X27" i="196"/>
  <c r="F27" i="196"/>
  <c r="G26" i="196"/>
  <c r="W26" i="196"/>
  <c r="X26" i="196"/>
  <c r="F26" i="196"/>
  <c r="G25" i="196"/>
  <c r="W25" i="196"/>
  <c r="X25" i="196"/>
  <c r="F25" i="196"/>
  <c r="G24" i="196"/>
  <c r="W24" i="196"/>
  <c r="X24" i="196"/>
  <c r="F24" i="196"/>
  <c r="G23" i="196"/>
  <c r="W23" i="196"/>
  <c r="X23" i="196"/>
  <c r="F23" i="196"/>
  <c r="G22" i="196"/>
  <c r="W22" i="196"/>
  <c r="X22" i="196"/>
  <c r="F22" i="196"/>
  <c r="G21" i="196"/>
  <c r="W21" i="196"/>
  <c r="X21" i="196"/>
  <c r="F21" i="196"/>
  <c r="G20" i="196"/>
  <c r="W20" i="196"/>
  <c r="X20" i="196"/>
  <c r="F20" i="196"/>
  <c r="X28" i="195"/>
  <c r="W28" i="195"/>
  <c r="V27" i="195"/>
  <c r="X27" i="195"/>
  <c r="G27" i="195"/>
  <c r="W27" i="195"/>
  <c r="F27" i="195"/>
  <c r="G26" i="195"/>
  <c r="W26" i="195"/>
  <c r="X26" i="195"/>
  <c r="F26" i="195"/>
  <c r="G25" i="195"/>
  <c r="W25" i="195"/>
  <c r="X25" i="195"/>
  <c r="F25" i="195"/>
  <c r="G24" i="195"/>
  <c r="W24" i="195"/>
  <c r="X24" i="195"/>
  <c r="F24" i="195"/>
  <c r="G23" i="195"/>
  <c r="W23" i="195"/>
  <c r="X23" i="195"/>
  <c r="F23" i="195"/>
  <c r="G22" i="195"/>
  <c r="W22" i="195"/>
  <c r="X22" i="195"/>
  <c r="F22" i="195"/>
  <c r="G21" i="195"/>
  <c r="W21" i="195"/>
  <c r="X21" i="195"/>
  <c r="F21" i="195"/>
  <c r="G20" i="195"/>
  <c r="W20" i="195"/>
  <c r="X20" i="195"/>
  <c r="F20" i="195"/>
  <c r="G19" i="195"/>
  <c r="W19" i="195"/>
  <c r="X19" i="195"/>
  <c r="F19" i="195"/>
  <c r="V29" i="194"/>
  <c r="W29" i="194"/>
  <c r="F28" i="194"/>
  <c r="V28" i="194"/>
  <c r="W28" i="194"/>
  <c r="E28" i="194"/>
  <c r="F27" i="194"/>
  <c r="V27" i="194"/>
  <c r="W27" i="194"/>
  <c r="E27" i="194"/>
  <c r="F26" i="194"/>
  <c r="V26" i="194"/>
  <c r="W26" i="194"/>
  <c r="E26" i="194"/>
  <c r="F25" i="194"/>
  <c r="V25" i="194"/>
  <c r="W25" i="194"/>
  <c r="E25" i="194"/>
  <c r="F24" i="194"/>
  <c r="V24" i="194"/>
  <c r="W24" i="194"/>
  <c r="E24" i="194"/>
  <c r="F23" i="194"/>
  <c r="V23" i="194"/>
  <c r="W23" i="194"/>
  <c r="E23" i="194"/>
  <c r="F22" i="194"/>
  <c r="V22" i="194"/>
  <c r="W22" i="194"/>
  <c r="E22" i="194"/>
  <c r="F21" i="194"/>
  <c r="V21" i="194"/>
  <c r="W21" i="194"/>
  <c r="E21" i="194"/>
  <c r="F20" i="194"/>
  <c r="V20" i="194"/>
  <c r="W20" i="194"/>
  <c r="E20" i="194"/>
  <c r="W46" i="193"/>
  <c r="X46" i="193"/>
  <c r="G36" i="193"/>
  <c r="W36" i="193"/>
  <c r="X36" i="193"/>
  <c r="G37" i="193"/>
  <c r="W37" i="193"/>
  <c r="X37" i="193"/>
  <c r="G38" i="193"/>
  <c r="W38" i="193"/>
  <c r="X38" i="193"/>
  <c r="G39" i="193"/>
  <c r="W39" i="193"/>
  <c r="X39" i="193"/>
  <c r="G40" i="193"/>
  <c r="W40" i="193"/>
  <c r="X40" i="193"/>
  <c r="G41" i="193"/>
  <c r="W41" i="193"/>
  <c r="X41" i="193"/>
  <c r="G42" i="193"/>
  <c r="W42" i="193"/>
  <c r="X42" i="193"/>
  <c r="G43" i="193"/>
  <c r="W43" i="193"/>
  <c r="X43" i="193"/>
  <c r="G44" i="193"/>
  <c r="W44" i="193"/>
  <c r="X44" i="193"/>
  <c r="G45" i="193"/>
  <c r="W45" i="193"/>
  <c r="X45" i="193"/>
  <c r="F41" i="193"/>
  <c r="F40" i="193"/>
  <c r="F39" i="193"/>
  <c r="F38" i="193"/>
  <c r="F37" i="193"/>
  <c r="F36" i="193"/>
  <c r="F42" i="193"/>
  <c r="F43" i="193"/>
  <c r="F44" i="193"/>
  <c r="F45" i="193"/>
  <c r="G35" i="193"/>
  <c r="W35" i="193"/>
  <c r="X35" i="193"/>
  <c r="F35" i="193"/>
  <c r="G34" i="193"/>
  <c r="W34" i="193"/>
  <c r="X34" i="193"/>
  <c r="F34" i="193"/>
  <c r="G33" i="193"/>
  <c r="W33" i="193"/>
  <c r="X33" i="193"/>
  <c r="F33" i="193"/>
  <c r="G32" i="193"/>
  <c r="W32" i="193"/>
  <c r="X32" i="193"/>
  <c r="F32" i="193"/>
  <c r="G31" i="193"/>
  <c r="W31" i="193"/>
  <c r="X31" i="193"/>
  <c r="F31" i="193"/>
  <c r="G30" i="193"/>
  <c r="W30" i="193"/>
  <c r="X30" i="193"/>
  <c r="F30" i="193"/>
  <c r="G29" i="193"/>
  <c r="W29" i="193"/>
  <c r="X29" i="193"/>
  <c r="F29" i="193"/>
  <c r="G28" i="193"/>
  <c r="W28" i="193"/>
  <c r="X28" i="193"/>
  <c r="F28" i="193"/>
  <c r="G27" i="193"/>
  <c r="W27" i="193"/>
  <c r="X27" i="193"/>
  <c r="F27" i="193"/>
  <c r="G26" i="193"/>
  <c r="W26" i="193"/>
  <c r="X26" i="193"/>
  <c r="F26" i="193"/>
  <c r="G25" i="193"/>
  <c r="W25" i="193"/>
  <c r="X25" i="193"/>
  <c r="F25" i="193"/>
  <c r="G24" i="193"/>
  <c r="W24" i="193"/>
  <c r="X24" i="193"/>
  <c r="F24" i="193"/>
  <c r="G23" i="193"/>
  <c r="W23" i="193"/>
  <c r="X23" i="193"/>
  <c r="F23" i="193"/>
  <c r="G22" i="193"/>
  <c r="W22" i="193"/>
  <c r="X22" i="193"/>
  <c r="F22" i="193"/>
  <c r="G21" i="193"/>
  <c r="W21" i="193"/>
  <c r="X21" i="193"/>
  <c r="F21" i="193"/>
  <c r="W29" i="191"/>
  <c r="X29" i="191"/>
  <c r="G26" i="191"/>
  <c r="W26" i="191"/>
  <c r="X26" i="191"/>
  <c r="F26" i="191"/>
  <c r="G25" i="191"/>
  <c r="W25" i="191"/>
  <c r="X25" i="191"/>
  <c r="F25" i="191"/>
  <c r="G24" i="191"/>
  <c r="W24" i="191"/>
  <c r="X24" i="191"/>
  <c r="F24" i="191"/>
  <c r="G23" i="191"/>
  <c r="W23" i="191"/>
  <c r="X23" i="191"/>
  <c r="F23" i="191"/>
  <c r="G22" i="191"/>
  <c r="W22" i="191"/>
  <c r="X22" i="191"/>
  <c r="F22" i="191"/>
  <c r="G21" i="191"/>
  <c r="W21" i="191"/>
  <c r="X21" i="191"/>
  <c r="F21" i="191"/>
  <c r="G20" i="191"/>
  <c r="W20" i="191"/>
  <c r="X20" i="191"/>
  <c r="F20" i="191"/>
  <c r="W30" i="190"/>
  <c r="X30" i="190"/>
  <c r="G27" i="190"/>
  <c r="W27" i="190"/>
  <c r="F27" i="190"/>
  <c r="G26" i="190"/>
  <c r="W26" i="190"/>
  <c r="X26" i="190"/>
  <c r="F26" i="190"/>
  <c r="G25" i="190"/>
  <c r="W25" i="190"/>
  <c r="X25" i="190"/>
  <c r="F25" i="190"/>
  <c r="G24" i="190"/>
  <c r="W24" i="190"/>
  <c r="X24" i="190"/>
  <c r="F24" i="190"/>
  <c r="G23" i="190"/>
  <c r="W23" i="190"/>
  <c r="X23" i="190"/>
  <c r="F23" i="190"/>
  <c r="G22" i="190"/>
  <c r="W22" i="190"/>
  <c r="X22" i="190"/>
  <c r="F22" i="190"/>
  <c r="G21" i="190"/>
  <c r="W21" i="190"/>
  <c r="X21" i="190"/>
  <c r="F21" i="190"/>
  <c r="G20" i="190"/>
  <c r="W20" i="190"/>
  <c r="X20" i="190"/>
  <c r="F20" i="190"/>
  <c r="W46" i="192"/>
  <c r="X46" i="192"/>
  <c r="G45" i="192"/>
  <c r="F45" i="192"/>
  <c r="G44" i="192"/>
  <c r="F44" i="192"/>
  <c r="G43" i="192"/>
  <c r="F43" i="192"/>
  <c r="G42" i="192"/>
  <c r="F42" i="192"/>
  <c r="G41" i="192"/>
  <c r="F41" i="192"/>
  <c r="G40" i="192"/>
  <c r="W40" i="192"/>
  <c r="X40" i="192"/>
  <c r="F40" i="192"/>
  <c r="G39" i="192"/>
  <c r="W39" i="192"/>
  <c r="X39" i="192"/>
  <c r="F39" i="192"/>
  <c r="G38" i="192"/>
  <c r="W38" i="192"/>
  <c r="X38" i="192"/>
  <c r="F38" i="192"/>
  <c r="G37" i="192"/>
  <c r="W37" i="192"/>
  <c r="X37" i="192"/>
  <c r="F37" i="192"/>
  <c r="G36" i="192"/>
  <c r="W36" i="192"/>
  <c r="X36" i="192"/>
  <c r="F36" i="192"/>
  <c r="G35" i="192"/>
  <c r="W35" i="192"/>
  <c r="X35" i="192"/>
  <c r="F35" i="192"/>
  <c r="G34" i="192"/>
  <c r="W34" i="192"/>
  <c r="X34" i="192"/>
  <c r="F34" i="192"/>
  <c r="G33" i="192"/>
  <c r="W33" i="192"/>
  <c r="X33" i="192"/>
  <c r="F33" i="192"/>
  <c r="G32" i="192"/>
  <c r="W32" i="192"/>
  <c r="X32" i="192"/>
  <c r="F32" i="192"/>
  <c r="G31" i="192"/>
  <c r="W31" i="192"/>
  <c r="X31" i="192"/>
  <c r="F31" i="192"/>
  <c r="G30" i="192"/>
  <c r="W30" i="192"/>
  <c r="X30" i="192"/>
  <c r="F30" i="192"/>
  <c r="G29" i="192"/>
  <c r="W29" i="192"/>
  <c r="X29" i="192"/>
  <c r="F29" i="192"/>
  <c r="G28" i="192"/>
  <c r="W28" i="192"/>
  <c r="X28" i="192"/>
  <c r="F28" i="192"/>
  <c r="G27" i="192"/>
  <c r="W27" i="192"/>
  <c r="X27" i="192"/>
  <c r="F27" i="192"/>
  <c r="G26" i="192"/>
  <c r="W26" i="192"/>
  <c r="X26" i="192"/>
  <c r="F26" i="192"/>
  <c r="G25" i="192"/>
  <c r="W25" i="192"/>
  <c r="X25" i="192"/>
  <c r="F25" i="192"/>
  <c r="G24" i="192"/>
  <c r="W24" i="192"/>
  <c r="X24" i="192"/>
  <c r="F24" i="192"/>
  <c r="G23" i="192"/>
  <c r="W23" i="192"/>
  <c r="X23" i="192"/>
  <c r="F23" i="192"/>
  <c r="G22" i="192"/>
  <c r="W22" i="192"/>
  <c r="X22" i="192"/>
  <c r="F22" i="192"/>
  <c r="G21" i="192"/>
  <c r="W21" i="192"/>
  <c r="X21" i="192"/>
  <c r="F21" i="192"/>
  <c r="G20" i="192"/>
  <c r="W20" i="192"/>
  <c r="X20" i="192"/>
  <c r="F20" i="192"/>
  <c r="W27" i="188"/>
  <c r="G26" i="188"/>
  <c r="W26" i="188"/>
  <c r="F26" i="188"/>
  <c r="G25" i="188"/>
  <c r="W25" i="188"/>
  <c r="F25" i="188"/>
  <c r="G24" i="188"/>
  <c r="F24" i="188"/>
  <c r="G23" i="188"/>
  <c r="W23" i="188"/>
  <c r="F23" i="188"/>
  <c r="G22" i="188"/>
  <c r="W22" i="188"/>
  <c r="F22" i="188"/>
  <c r="G21" i="188"/>
  <c r="W21" i="188"/>
  <c r="F21" i="188"/>
  <c r="G20" i="188"/>
  <c r="W20" i="188"/>
  <c r="F20" i="188"/>
  <c r="G19" i="188"/>
  <c r="W19" i="188"/>
  <c r="F19" i="188"/>
  <c r="W25" i="187"/>
  <c r="X25" i="187"/>
  <c r="G22" i="187"/>
  <c r="W22" i="187"/>
  <c r="X22" i="187"/>
  <c r="F22" i="187"/>
  <c r="G21" i="187"/>
  <c r="W21" i="187"/>
  <c r="X21" i="187"/>
  <c r="F21" i="187"/>
  <c r="G20" i="187"/>
  <c r="W20" i="187"/>
  <c r="X20" i="187"/>
  <c r="F20" i="187"/>
  <c r="W28" i="186"/>
  <c r="X28" i="186"/>
  <c r="G26" i="186"/>
  <c r="W26" i="186"/>
  <c r="X26" i="186"/>
  <c r="F26" i="186"/>
  <c r="G25" i="186"/>
  <c r="W25" i="186"/>
  <c r="X25" i="186"/>
  <c r="F25" i="186"/>
  <c r="G24" i="186"/>
  <c r="W24" i="186"/>
  <c r="X24" i="186"/>
  <c r="F24" i="186"/>
  <c r="G23" i="186"/>
  <c r="W23" i="186"/>
  <c r="X23" i="186"/>
  <c r="F23" i="186"/>
  <c r="G22" i="186"/>
  <c r="W22" i="186"/>
  <c r="X22" i="186"/>
  <c r="F22" i="186"/>
  <c r="G21" i="186"/>
  <c r="W21" i="186"/>
  <c r="X21" i="186"/>
  <c r="F21" i="186"/>
  <c r="G20" i="186"/>
  <c r="W20" i="186"/>
  <c r="X20" i="186"/>
  <c r="F20" i="186"/>
  <c r="W26" i="185"/>
  <c r="X26" i="185"/>
  <c r="G24" i="185"/>
  <c r="W24" i="185"/>
  <c r="X24" i="185"/>
  <c r="F24" i="185"/>
  <c r="G23" i="185"/>
  <c r="W23" i="185"/>
  <c r="X23" i="185"/>
  <c r="F23" i="185"/>
  <c r="G22" i="185"/>
  <c r="W22" i="185"/>
  <c r="X22" i="185"/>
  <c r="F22" i="185"/>
  <c r="G21" i="185"/>
  <c r="W21" i="185"/>
  <c r="X21" i="185"/>
  <c r="F21" i="185"/>
  <c r="G20" i="185"/>
  <c r="W20" i="185"/>
  <c r="X20" i="185"/>
  <c r="F20" i="185"/>
  <c r="W27" i="184"/>
  <c r="X27" i="184"/>
  <c r="G24" i="184"/>
  <c r="W24" i="184"/>
  <c r="X24" i="184"/>
  <c r="F24" i="184"/>
  <c r="G23" i="184"/>
  <c r="W23" i="184"/>
  <c r="X23" i="184"/>
  <c r="F23" i="184"/>
  <c r="G22" i="184"/>
  <c r="W22" i="184"/>
  <c r="X22" i="184"/>
  <c r="F22" i="184"/>
  <c r="G21" i="184"/>
  <c r="W21" i="184"/>
  <c r="X21" i="184"/>
  <c r="F21" i="184"/>
  <c r="G20" i="184"/>
  <c r="W20" i="184"/>
  <c r="X20" i="184"/>
  <c r="F20" i="184"/>
  <c r="W24" i="183"/>
  <c r="G22" i="183"/>
  <c r="W22" i="183"/>
  <c r="F22" i="183"/>
  <c r="G21" i="183"/>
  <c r="W21" i="183"/>
  <c r="F21" i="183"/>
  <c r="G20" i="183"/>
  <c r="W20" i="183"/>
  <c r="F20" i="183"/>
  <c r="W28" i="182"/>
  <c r="X28" i="182"/>
  <c r="G27" i="182"/>
  <c r="W27" i="182"/>
  <c r="X27" i="182"/>
  <c r="F27" i="182"/>
  <c r="G26" i="182"/>
  <c r="W26" i="182"/>
  <c r="X26" i="182"/>
  <c r="F26" i="182"/>
  <c r="G25" i="182"/>
  <c r="W25" i="182"/>
  <c r="X25" i="182"/>
  <c r="F25" i="182"/>
  <c r="G24" i="182"/>
  <c r="W24" i="182"/>
  <c r="X24" i="182"/>
  <c r="F24" i="182"/>
  <c r="G23" i="182"/>
  <c r="W23" i="182"/>
  <c r="X23" i="182"/>
  <c r="F23" i="182"/>
  <c r="G22" i="182"/>
  <c r="W22" i="182"/>
  <c r="X22" i="182"/>
  <c r="F22" i="182"/>
  <c r="G21" i="182"/>
  <c r="W21" i="182"/>
  <c r="X21" i="182"/>
  <c r="F21" i="182"/>
  <c r="G20" i="182"/>
  <c r="W20" i="182"/>
  <c r="X20" i="182"/>
  <c r="F20" i="182"/>
  <c r="W27" i="181"/>
  <c r="X27" i="181"/>
  <c r="G25" i="181"/>
  <c r="W25" i="181"/>
  <c r="X25" i="181"/>
  <c r="G24" i="181"/>
  <c r="W24" i="181"/>
  <c r="X24" i="181"/>
  <c r="G23" i="181"/>
  <c r="W23" i="181"/>
  <c r="X23" i="181"/>
  <c r="G22" i="181"/>
  <c r="W22" i="181"/>
  <c r="X22" i="181"/>
  <c r="G21" i="181"/>
  <c r="W21" i="181"/>
  <c r="X21" i="181"/>
  <c r="G20" i="181"/>
  <c r="W20" i="181"/>
  <c r="X20" i="181"/>
  <c r="G19" i="181"/>
  <c r="W19" i="181"/>
  <c r="X19" i="181"/>
  <c r="F25" i="181"/>
  <c r="F24" i="181"/>
  <c r="F23" i="181"/>
  <c r="F22" i="181"/>
  <c r="F21" i="181"/>
  <c r="F20" i="181"/>
  <c r="F19" i="181"/>
  <c r="W25" i="180"/>
  <c r="X25" i="180"/>
  <c r="G22" i="180"/>
  <c r="W22" i="180"/>
  <c r="X22" i="180"/>
  <c r="F22" i="180"/>
  <c r="G21" i="180"/>
  <c r="W21" i="180"/>
  <c r="X21" i="180"/>
  <c r="F21" i="180"/>
  <c r="G20" i="180"/>
  <c r="W20" i="180"/>
  <c r="X20" i="180"/>
  <c r="F20" i="180"/>
  <c r="W31" i="179"/>
  <c r="X31" i="179"/>
  <c r="G23" i="179"/>
  <c r="W23" i="179"/>
  <c r="X23" i="179"/>
  <c r="F23" i="179"/>
  <c r="G22" i="179"/>
  <c r="W22" i="179"/>
  <c r="X22" i="179"/>
  <c r="F22" i="179"/>
  <c r="G21" i="179"/>
  <c r="W21" i="179"/>
  <c r="X21" i="179"/>
  <c r="F21" i="179"/>
  <c r="G20" i="179"/>
  <c r="W20" i="179"/>
  <c r="X20" i="179"/>
  <c r="F20" i="179"/>
  <c r="W26" i="178"/>
  <c r="X26" i="178"/>
  <c r="G23" i="178"/>
  <c r="W23" i="178"/>
  <c r="X23" i="178"/>
  <c r="F23" i="178"/>
  <c r="G22" i="178"/>
  <c r="W22" i="178"/>
  <c r="X22" i="178"/>
  <c r="F22" i="178"/>
  <c r="G21" i="178"/>
  <c r="W21" i="178"/>
  <c r="X21" i="178"/>
  <c r="F21" i="178"/>
  <c r="G20" i="178"/>
  <c r="W20" i="178"/>
  <c r="X20" i="178"/>
  <c r="F20" i="178"/>
  <c r="X26" i="177"/>
  <c r="W26" i="177"/>
  <c r="G22" i="177"/>
  <c r="W22" i="177"/>
  <c r="X22" i="177"/>
  <c r="F22" i="177"/>
  <c r="G21" i="177"/>
  <c r="W21" i="177"/>
  <c r="X21" i="177"/>
  <c r="F21" i="177"/>
  <c r="G20" i="177"/>
  <c r="W20" i="177"/>
  <c r="X20" i="177"/>
  <c r="F20" i="177"/>
  <c r="X24" i="176"/>
  <c r="W24" i="176"/>
  <c r="G22" i="176"/>
  <c r="W22" i="176"/>
  <c r="X22" i="176"/>
  <c r="F22" i="176"/>
  <c r="G21" i="176"/>
  <c r="W21" i="176"/>
  <c r="X21" i="176"/>
  <c r="F21" i="176"/>
  <c r="G20" i="176"/>
  <c r="W20" i="176"/>
  <c r="X20" i="176"/>
  <c r="F20" i="176"/>
  <c r="G19" i="176"/>
  <c r="W19" i="176"/>
  <c r="X19" i="176"/>
  <c r="F19" i="176"/>
  <c r="W26" i="175"/>
  <c r="X26" i="175"/>
  <c r="G25" i="175"/>
  <c r="F25" i="175"/>
  <c r="G24" i="175"/>
  <c r="W24" i="175"/>
  <c r="X24" i="175"/>
  <c r="F24" i="175"/>
  <c r="G23" i="175"/>
  <c r="W23" i="175"/>
  <c r="X23" i="175"/>
  <c r="F23" i="175"/>
  <c r="G22" i="175"/>
  <c r="W22" i="175"/>
  <c r="F22" i="175"/>
  <c r="G21" i="175"/>
  <c r="W21" i="175"/>
  <c r="X21" i="175"/>
  <c r="F21" i="175"/>
  <c r="G20" i="175"/>
  <c r="W20" i="175"/>
  <c r="X20" i="175"/>
  <c r="F20" i="175"/>
  <c r="W30" i="172"/>
  <c r="X30" i="172"/>
  <c r="G29" i="172"/>
  <c r="W29" i="172"/>
  <c r="X29" i="172"/>
  <c r="F29" i="172"/>
  <c r="G28" i="172"/>
  <c r="W28" i="172"/>
  <c r="X28" i="172"/>
  <c r="F28" i="172"/>
  <c r="G27" i="172"/>
  <c r="W27" i="172"/>
  <c r="X27" i="172"/>
  <c r="F27" i="172"/>
  <c r="G26" i="172"/>
  <c r="W26" i="172"/>
  <c r="X26" i="172"/>
  <c r="F26" i="172"/>
  <c r="G25" i="172"/>
  <c r="W25" i="172"/>
  <c r="X25" i="172"/>
  <c r="F25" i="172"/>
  <c r="G24" i="172"/>
  <c r="W24" i="172"/>
  <c r="X24" i="172"/>
  <c r="F24" i="172"/>
  <c r="G23" i="172"/>
  <c r="W23" i="172"/>
  <c r="X23" i="172"/>
  <c r="F23" i="172"/>
  <c r="G22" i="172"/>
  <c r="W22" i="172"/>
  <c r="X22" i="172"/>
  <c r="F22" i="172"/>
  <c r="G21" i="172"/>
  <c r="W21" i="172"/>
  <c r="X21" i="172"/>
  <c r="F21" i="172"/>
  <c r="G20" i="172"/>
  <c r="W20" i="172"/>
  <c r="X20" i="172"/>
  <c r="F20" i="172"/>
  <c r="G19" i="172"/>
  <c r="W19" i="172"/>
  <c r="X19" i="172"/>
  <c r="F19" i="172"/>
  <c r="G18" i="172"/>
  <c r="W18" i="172"/>
  <c r="X18" i="172"/>
  <c r="F18" i="172"/>
  <c r="W41" i="192"/>
  <c r="X41" i="192"/>
  <c r="W42" i="192"/>
  <c r="X42" i="192"/>
  <c r="W43" i="192"/>
  <c r="W44" i="192"/>
  <c r="W45" i="192"/>
  <c r="X45" i="192"/>
  <c r="W30" i="174"/>
  <c r="X30" i="174"/>
  <c r="G29" i="174"/>
  <c r="W29" i="174"/>
  <c r="X29" i="174"/>
  <c r="F29" i="174"/>
  <c r="G28" i="174"/>
  <c r="W28" i="174"/>
  <c r="X28" i="174"/>
  <c r="F28" i="174"/>
  <c r="G27" i="174"/>
  <c r="W27" i="174"/>
  <c r="X27" i="174"/>
  <c r="F27" i="174"/>
  <c r="G26" i="174"/>
  <c r="W26" i="174"/>
  <c r="X26" i="174"/>
  <c r="F26" i="174"/>
  <c r="G25" i="174"/>
  <c r="W25" i="174"/>
  <c r="X25" i="174"/>
  <c r="F25" i="174"/>
  <c r="G24" i="174"/>
  <c r="W24" i="174"/>
  <c r="X24" i="174"/>
  <c r="F24" i="174"/>
  <c r="G23" i="174"/>
  <c r="W23" i="174"/>
  <c r="X23" i="174"/>
  <c r="F23" i="174"/>
  <c r="G22" i="174"/>
  <c r="W22" i="174"/>
  <c r="X22" i="174"/>
  <c r="F22" i="174"/>
  <c r="G21" i="174"/>
  <c r="W21" i="174"/>
  <c r="X21" i="174"/>
  <c r="F21" i="174"/>
  <c r="G20" i="174"/>
  <c r="W20" i="174"/>
  <c r="X20" i="174"/>
  <c r="F20" i="174"/>
  <c r="W25" i="173"/>
  <c r="X25" i="173"/>
  <c r="G24" i="173"/>
  <c r="W24" i="173"/>
  <c r="X24" i="173"/>
  <c r="F24" i="173"/>
  <c r="G23" i="173"/>
  <c r="W23" i="173"/>
  <c r="X23" i="173"/>
  <c r="F23" i="173"/>
  <c r="G22" i="173"/>
  <c r="W22" i="173"/>
  <c r="X22" i="173"/>
  <c r="F22" i="173"/>
  <c r="G21" i="173"/>
  <c r="W21" i="173"/>
  <c r="X21" i="173"/>
  <c r="F21" i="173"/>
  <c r="G20" i="173"/>
  <c r="W20" i="173"/>
  <c r="X20" i="173"/>
  <c r="F20" i="173"/>
  <c r="G19" i="173"/>
  <c r="W19" i="173"/>
  <c r="X19" i="173"/>
  <c r="F19" i="173"/>
  <c r="W29" i="171"/>
  <c r="X29" i="171"/>
  <c r="V24" i="171"/>
  <c r="X24" i="171"/>
  <c r="G28" i="171"/>
  <c r="W28" i="171"/>
  <c r="F28" i="171"/>
  <c r="G27" i="171"/>
  <c r="W27" i="171"/>
  <c r="X27" i="171"/>
  <c r="F27" i="171"/>
  <c r="G26" i="171"/>
  <c r="W26" i="171"/>
  <c r="X26" i="171"/>
  <c r="F26" i="171"/>
  <c r="F25" i="171"/>
  <c r="G25" i="171"/>
  <c r="W25" i="171"/>
  <c r="X25" i="171"/>
  <c r="G24" i="171"/>
  <c r="W24" i="171"/>
  <c r="F24" i="171"/>
  <c r="G23" i="171"/>
  <c r="W23" i="171"/>
  <c r="X23" i="171"/>
  <c r="F23" i="171"/>
  <c r="G22" i="171"/>
  <c r="W22" i="171"/>
  <c r="X22" i="171"/>
  <c r="F22" i="171"/>
  <c r="G21" i="171"/>
  <c r="W21" i="171"/>
  <c r="X21" i="171"/>
  <c r="F21" i="171"/>
  <c r="G20" i="171"/>
  <c r="W20" i="171"/>
  <c r="F20" i="171"/>
  <c r="W28" i="170"/>
  <c r="X28" i="170"/>
  <c r="G27" i="170"/>
  <c r="W27" i="170"/>
  <c r="X27" i="170"/>
  <c r="F27" i="170"/>
  <c r="G26" i="170"/>
  <c r="W26" i="170"/>
  <c r="X26" i="170"/>
  <c r="F26" i="170"/>
  <c r="G25" i="170"/>
  <c r="W25" i="170"/>
  <c r="X25" i="170"/>
  <c r="F25" i="170"/>
  <c r="G24" i="170"/>
  <c r="W24" i="170"/>
  <c r="X24" i="170"/>
  <c r="F24" i="170"/>
  <c r="G23" i="170"/>
  <c r="W23" i="170"/>
  <c r="X23" i="170"/>
  <c r="F23" i="170"/>
  <c r="G22" i="170"/>
  <c r="W22" i="170"/>
  <c r="X22" i="170"/>
  <c r="F22" i="170"/>
  <c r="G21" i="170"/>
  <c r="W21" i="170"/>
  <c r="X21" i="170"/>
  <c r="F21" i="170"/>
  <c r="G20" i="170"/>
  <c r="W20" i="170"/>
  <c r="X20" i="170"/>
  <c r="F20" i="170"/>
  <c r="V26" i="169"/>
  <c r="W26" i="169"/>
  <c r="F25" i="169"/>
  <c r="V25" i="169"/>
  <c r="W25" i="169"/>
  <c r="E25" i="169"/>
  <c r="F24" i="169"/>
  <c r="V24" i="169"/>
  <c r="W24" i="169"/>
  <c r="E24" i="169"/>
  <c r="F23" i="169"/>
  <c r="V23" i="169"/>
  <c r="W23" i="169"/>
  <c r="E23" i="169"/>
  <c r="F22" i="169"/>
  <c r="V22" i="169"/>
  <c r="W22" i="169"/>
  <c r="E22" i="169"/>
  <c r="F21" i="169"/>
  <c r="V21" i="169"/>
  <c r="W21" i="169"/>
  <c r="E21" i="169"/>
  <c r="F20" i="169"/>
  <c r="V20" i="169"/>
  <c r="W20" i="169"/>
  <c r="E20" i="169"/>
  <c r="F19" i="169"/>
  <c r="V19" i="169"/>
  <c r="W19" i="169"/>
  <c r="E19" i="169"/>
  <c r="X26" i="168"/>
  <c r="W26" i="168"/>
  <c r="G25" i="168"/>
  <c r="W25" i="168"/>
  <c r="X25" i="168"/>
  <c r="F25" i="168"/>
  <c r="G24" i="168"/>
  <c r="W24" i="168"/>
  <c r="X24" i="168"/>
  <c r="F24" i="168"/>
  <c r="G23" i="168"/>
  <c r="W23" i="168"/>
  <c r="X23" i="168"/>
  <c r="F23" i="168"/>
  <c r="G22" i="168"/>
  <c r="W22" i="168"/>
  <c r="X22" i="168"/>
  <c r="F22" i="168"/>
  <c r="G21" i="168"/>
  <c r="W21" i="168"/>
  <c r="X21" i="168"/>
  <c r="F21" i="168"/>
  <c r="G20" i="168"/>
  <c r="W20" i="168"/>
  <c r="X20" i="168"/>
  <c r="F20" i="168"/>
  <c r="W28" i="167"/>
  <c r="X28" i="167"/>
  <c r="G27" i="167"/>
  <c r="W27" i="167"/>
  <c r="X27" i="167"/>
  <c r="F27" i="167"/>
  <c r="G26" i="167"/>
  <c r="W26" i="167"/>
  <c r="X26" i="167"/>
  <c r="F26" i="167"/>
  <c r="G25" i="167"/>
  <c r="W25" i="167"/>
  <c r="X25" i="167"/>
  <c r="F25" i="167"/>
  <c r="G24" i="167"/>
  <c r="W24" i="167"/>
  <c r="X24" i="167"/>
  <c r="F24" i="167"/>
  <c r="G23" i="167"/>
  <c r="W23" i="167"/>
  <c r="X23" i="167"/>
  <c r="F23" i="167"/>
  <c r="G22" i="167"/>
  <c r="W22" i="167"/>
  <c r="X22" i="167"/>
  <c r="F22" i="167"/>
  <c r="G21" i="167"/>
  <c r="W21" i="167"/>
  <c r="X21" i="167"/>
  <c r="F21" i="167"/>
  <c r="G20" i="167"/>
  <c r="W20" i="167"/>
  <c r="X20" i="167"/>
  <c r="F20" i="167"/>
  <c r="W25" i="166"/>
  <c r="X25" i="166"/>
  <c r="G24" i="166"/>
  <c r="W24" i="166"/>
  <c r="X24" i="166"/>
  <c r="F24" i="166"/>
  <c r="G23" i="166"/>
  <c r="W23" i="166"/>
  <c r="X23" i="166"/>
  <c r="F23" i="166"/>
  <c r="G22" i="166"/>
  <c r="W22" i="166"/>
  <c r="X22" i="166"/>
  <c r="F22" i="166"/>
  <c r="G21" i="166"/>
  <c r="W21" i="166"/>
  <c r="X21" i="166"/>
  <c r="F21" i="166"/>
  <c r="F20" i="166"/>
  <c r="G20" i="166"/>
  <c r="W20" i="166"/>
  <c r="X20" i="166"/>
  <c r="W26" i="165"/>
  <c r="X26" i="165"/>
  <c r="G25" i="165"/>
  <c r="W25" i="165"/>
  <c r="X25" i="165"/>
  <c r="F25" i="165"/>
  <c r="G24" i="165"/>
  <c r="W24" i="165"/>
  <c r="X24" i="165"/>
  <c r="F24" i="165"/>
  <c r="G23" i="165"/>
  <c r="W23" i="165"/>
  <c r="X23" i="165"/>
  <c r="F23" i="165"/>
  <c r="G22" i="165"/>
  <c r="W22" i="165"/>
  <c r="X22" i="165"/>
  <c r="F22" i="165"/>
  <c r="G21" i="165"/>
  <c r="W21" i="165"/>
  <c r="X21" i="165"/>
  <c r="F21" i="165"/>
  <c r="G20" i="165"/>
  <c r="W20" i="165"/>
  <c r="X20" i="165"/>
  <c r="F20" i="165"/>
  <c r="W26" i="164"/>
  <c r="X26" i="164"/>
  <c r="G25" i="164"/>
  <c r="W25" i="164"/>
  <c r="X25" i="164"/>
  <c r="F25" i="164"/>
  <c r="G24" i="164"/>
  <c r="W24" i="164"/>
  <c r="X24" i="164"/>
  <c r="F24" i="164"/>
  <c r="G23" i="164"/>
  <c r="W23" i="164"/>
  <c r="X23" i="164"/>
  <c r="F23" i="164"/>
  <c r="G22" i="164"/>
  <c r="W22" i="164"/>
  <c r="X22" i="164"/>
  <c r="F22" i="164"/>
  <c r="G21" i="164"/>
  <c r="W21" i="164"/>
  <c r="X21" i="164"/>
  <c r="F21" i="164"/>
  <c r="G20" i="164"/>
  <c r="W20" i="164"/>
  <c r="X20" i="164"/>
  <c r="F20" i="164"/>
  <c r="W26" i="163"/>
  <c r="X26" i="163"/>
  <c r="G25" i="163"/>
  <c r="W25" i="163"/>
  <c r="X25" i="163"/>
  <c r="F25" i="163"/>
  <c r="G24" i="163"/>
  <c r="W24" i="163"/>
  <c r="X24" i="163"/>
  <c r="F24" i="163"/>
  <c r="G23" i="163"/>
  <c r="W23" i="163"/>
  <c r="X23" i="163"/>
  <c r="F23" i="163"/>
  <c r="G22" i="163"/>
  <c r="W22" i="163"/>
  <c r="X22" i="163"/>
  <c r="F22" i="163"/>
  <c r="G21" i="163"/>
  <c r="W21" i="163"/>
  <c r="X21" i="163"/>
  <c r="F21" i="163"/>
  <c r="G20" i="163"/>
  <c r="W20" i="163"/>
  <c r="X20" i="163"/>
  <c r="F20" i="163"/>
  <c r="W26" i="162"/>
  <c r="X26" i="162"/>
  <c r="G25" i="162"/>
  <c r="W25" i="162"/>
  <c r="X25" i="162"/>
  <c r="F25" i="162"/>
  <c r="G24" i="162"/>
  <c r="W24" i="162"/>
  <c r="X24" i="162"/>
  <c r="F24" i="162"/>
  <c r="G23" i="162"/>
  <c r="W23" i="162"/>
  <c r="X23" i="162"/>
  <c r="F23" i="162"/>
  <c r="G22" i="162"/>
  <c r="W22" i="162"/>
  <c r="X22" i="162"/>
  <c r="F22" i="162"/>
  <c r="G21" i="162"/>
  <c r="W21" i="162"/>
  <c r="X21" i="162"/>
  <c r="F21" i="162"/>
  <c r="G20" i="162"/>
  <c r="W20" i="162"/>
  <c r="X20" i="162"/>
  <c r="F20" i="162"/>
  <c r="X25" i="161"/>
  <c r="W25" i="161"/>
  <c r="G24" i="161"/>
  <c r="W24" i="161"/>
  <c r="X24" i="161"/>
  <c r="F24" i="161"/>
  <c r="G23" i="161"/>
  <c r="W23" i="161"/>
  <c r="X23" i="161"/>
  <c r="F23" i="161"/>
  <c r="G22" i="161"/>
  <c r="W22" i="161"/>
  <c r="X22" i="161"/>
  <c r="F22" i="161"/>
  <c r="G21" i="161"/>
  <c r="W21" i="161"/>
  <c r="X21" i="161"/>
  <c r="F21" i="161"/>
  <c r="G20" i="161"/>
  <c r="W20" i="161"/>
  <c r="X20" i="161"/>
  <c r="F20" i="161"/>
  <c r="G19" i="161"/>
  <c r="W19" i="161"/>
  <c r="X19" i="161"/>
  <c r="F19" i="161"/>
  <c r="G18" i="161"/>
  <c r="W18" i="161"/>
  <c r="X18" i="161"/>
  <c r="F18" i="161"/>
  <c r="G17" i="161"/>
  <c r="W17" i="161"/>
  <c r="X17" i="161"/>
  <c r="F17" i="161"/>
  <c r="X25" i="160"/>
  <c r="W25" i="160"/>
  <c r="X24" i="160"/>
  <c r="X22" i="160"/>
  <c r="X20" i="160"/>
  <c r="G24" i="160"/>
  <c r="W24" i="160"/>
  <c r="F24" i="160"/>
  <c r="G23" i="160"/>
  <c r="W23" i="160"/>
  <c r="X23" i="160"/>
  <c r="F23" i="160"/>
  <c r="G22" i="160"/>
  <c r="W22" i="160"/>
  <c r="F22" i="160"/>
  <c r="G21" i="160"/>
  <c r="W21" i="160"/>
  <c r="X21" i="160"/>
  <c r="F21" i="160"/>
  <c r="G20" i="160"/>
  <c r="W20" i="160"/>
  <c r="F20" i="160"/>
  <c r="X26" i="159"/>
  <c r="W26" i="159"/>
  <c r="X24" i="159"/>
  <c r="X22" i="159"/>
  <c r="X20" i="159"/>
  <c r="G25" i="159"/>
  <c r="W25" i="159"/>
  <c r="X25" i="159"/>
  <c r="F25" i="159"/>
  <c r="G24" i="159"/>
  <c r="W24" i="159"/>
  <c r="F24" i="159"/>
  <c r="G23" i="159"/>
  <c r="W23" i="159"/>
  <c r="X23" i="159"/>
  <c r="F23" i="159"/>
  <c r="G22" i="159"/>
  <c r="W22" i="159"/>
  <c r="F22" i="159"/>
  <c r="G21" i="159"/>
  <c r="W21" i="159"/>
  <c r="X21" i="159"/>
  <c r="F21" i="159"/>
  <c r="G20" i="159"/>
  <c r="W20" i="159"/>
  <c r="F20" i="159"/>
  <c r="X30" i="158"/>
  <c r="W30" i="158"/>
  <c r="V20" i="158"/>
  <c r="G29" i="158"/>
  <c r="F29" i="158"/>
  <c r="G28" i="158"/>
  <c r="F28" i="158"/>
  <c r="G27" i="158"/>
  <c r="F27" i="158"/>
  <c r="G26" i="158"/>
  <c r="F26" i="158"/>
  <c r="G25" i="158"/>
  <c r="F25" i="158"/>
  <c r="G24" i="158"/>
  <c r="F24" i="158"/>
  <c r="G23" i="158"/>
  <c r="F23" i="158"/>
  <c r="G22" i="158"/>
  <c r="F22" i="158"/>
  <c r="G21" i="158"/>
  <c r="F21" i="158"/>
  <c r="G20" i="158"/>
  <c r="F20" i="158"/>
  <c r="W29" i="157"/>
  <c r="X29" i="157"/>
  <c r="G28" i="157"/>
  <c r="F28" i="157"/>
  <c r="W28" i="157"/>
  <c r="X28" i="157"/>
  <c r="G27" i="157"/>
  <c r="F27" i="157"/>
  <c r="W27" i="157"/>
  <c r="X27" i="157"/>
  <c r="G26" i="157"/>
  <c r="F26" i="157"/>
  <c r="W26" i="157"/>
  <c r="X26" i="157"/>
  <c r="G25" i="157"/>
  <c r="F25" i="157"/>
  <c r="W25" i="157"/>
  <c r="X25" i="157"/>
  <c r="G24" i="157"/>
  <c r="F24" i="157"/>
  <c r="W24" i="157"/>
  <c r="X24" i="157"/>
  <c r="G23" i="157"/>
  <c r="F23" i="157"/>
  <c r="W23" i="157"/>
  <c r="X23" i="157"/>
  <c r="G22" i="157"/>
  <c r="F22" i="157"/>
  <c r="W22" i="157"/>
  <c r="X22" i="157"/>
  <c r="G21" i="157"/>
  <c r="F21" i="157"/>
  <c r="W21" i="157"/>
  <c r="X21" i="157"/>
  <c r="G20" i="157"/>
  <c r="F20" i="157"/>
  <c r="W20" i="157"/>
  <c r="X20" i="157"/>
  <c r="W27" i="156"/>
  <c r="X27" i="156"/>
  <c r="G26" i="156"/>
  <c r="F26" i="156"/>
  <c r="W26" i="156"/>
  <c r="X26" i="156"/>
  <c r="G25" i="156"/>
  <c r="F25" i="156"/>
  <c r="W25" i="156"/>
  <c r="X25" i="156"/>
  <c r="G24" i="156"/>
  <c r="F24" i="156"/>
  <c r="W24" i="156"/>
  <c r="X24" i="156"/>
  <c r="G23" i="156"/>
  <c r="F23" i="156"/>
  <c r="W23" i="156"/>
  <c r="X23" i="156"/>
  <c r="G22" i="156"/>
  <c r="F22" i="156"/>
  <c r="W22" i="156"/>
  <c r="X22" i="156"/>
  <c r="G21" i="156"/>
  <c r="F21" i="156"/>
  <c r="W21" i="156"/>
  <c r="X21" i="156"/>
  <c r="G20" i="156"/>
  <c r="F20" i="156"/>
  <c r="W20" i="156"/>
  <c r="X20" i="156"/>
  <c r="F20" i="155"/>
  <c r="E20" i="155"/>
  <c r="V20" i="155"/>
  <c r="W26" i="154"/>
  <c r="X26" i="154"/>
  <c r="G25" i="154"/>
  <c r="F25" i="154"/>
  <c r="W25" i="154"/>
  <c r="X25" i="154"/>
  <c r="G24" i="154"/>
  <c r="F24" i="154"/>
  <c r="G23" i="154"/>
  <c r="F23" i="154"/>
  <c r="W23" i="154"/>
  <c r="X23" i="154"/>
  <c r="G22" i="154"/>
  <c r="F22" i="154"/>
  <c r="W22" i="154"/>
  <c r="X22" i="154"/>
  <c r="G21" i="154"/>
  <c r="F21" i="154"/>
  <c r="W21" i="154"/>
  <c r="X21" i="154"/>
  <c r="G20" i="154"/>
  <c r="F20" i="154"/>
  <c r="W20" i="154"/>
  <c r="X20" i="154"/>
  <c r="W26" i="153"/>
  <c r="X26" i="153"/>
  <c r="W25" i="153"/>
  <c r="X25" i="153"/>
  <c r="X22" i="153"/>
  <c r="X20" i="153"/>
  <c r="G25" i="153"/>
  <c r="F25" i="153"/>
  <c r="G24" i="153"/>
  <c r="W24" i="153"/>
  <c r="F24" i="153"/>
  <c r="G23" i="153"/>
  <c r="W23" i="153"/>
  <c r="X23" i="153"/>
  <c r="F23" i="153"/>
  <c r="G22" i="153"/>
  <c r="W22" i="153"/>
  <c r="F22" i="153"/>
  <c r="G21" i="153"/>
  <c r="W21" i="153"/>
  <c r="X21" i="153"/>
  <c r="F21" i="153"/>
  <c r="G20" i="153"/>
  <c r="W20" i="153"/>
  <c r="F20" i="153"/>
  <c r="Y26" i="152"/>
  <c r="X26" i="152"/>
  <c r="X25" i="152"/>
  <c r="Y25" i="152"/>
  <c r="H25" i="152"/>
  <c r="G25" i="152"/>
  <c r="H24" i="152"/>
  <c r="X24" i="152"/>
  <c r="Y24" i="152"/>
  <c r="G24" i="152"/>
  <c r="H23" i="152"/>
  <c r="X23" i="152"/>
  <c r="Y23" i="152"/>
  <c r="G23" i="152"/>
  <c r="H22" i="152"/>
  <c r="X22" i="152"/>
  <c r="Y22" i="152"/>
  <c r="G22" i="152"/>
  <c r="H21" i="152"/>
  <c r="X21" i="152"/>
  <c r="Y21" i="152"/>
  <c r="G21" i="152"/>
  <c r="H20" i="152"/>
  <c r="X20" i="152"/>
  <c r="Y20" i="152"/>
  <c r="G20" i="152"/>
  <c r="X28" i="151"/>
  <c r="W28" i="151"/>
  <c r="G27" i="151"/>
  <c r="W27" i="151"/>
  <c r="X27" i="151"/>
  <c r="F27" i="151"/>
  <c r="G26" i="151"/>
  <c r="W26" i="151"/>
  <c r="X26" i="151"/>
  <c r="F26" i="151"/>
  <c r="G25" i="151"/>
  <c r="W25" i="151"/>
  <c r="X25" i="151"/>
  <c r="F25" i="151"/>
  <c r="G24" i="151"/>
  <c r="W24" i="151"/>
  <c r="X24" i="151"/>
  <c r="F24" i="151"/>
  <c r="G23" i="151"/>
  <c r="W23" i="151"/>
  <c r="X23" i="151"/>
  <c r="F23" i="151"/>
  <c r="G22" i="151"/>
  <c r="W22" i="151"/>
  <c r="X22" i="151"/>
  <c r="F22" i="151"/>
  <c r="G21" i="151"/>
  <c r="W21" i="151"/>
  <c r="X21" i="151"/>
  <c r="F21" i="151"/>
  <c r="G20" i="151"/>
  <c r="W20" i="151"/>
  <c r="X20" i="151"/>
  <c r="F20" i="151"/>
  <c r="X24" i="150"/>
  <c r="W24" i="150"/>
  <c r="G23" i="150"/>
  <c r="W23" i="150"/>
  <c r="X23" i="150"/>
  <c r="F23" i="150"/>
  <c r="G22" i="150"/>
  <c r="W22" i="150"/>
  <c r="X22" i="150"/>
  <c r="F22" i="150"/>
  <c r="G21" i="150"/>
  <c r="W21" i="150"/>
  <c r="X21" i="150"/>
  <c r="F21" i="150"/>
  <c r="G20" i="150"/>
  <c r="W20" i="150"/>
  <c r="X20" i="150"/>
  <c r="F20" i="150"/>
  <c r="G19" i="150"/>
  <c r="W19" i="150"/>
  <c r="X19" i="150"/>
  <c r="F19" i="150"/>
  <c r="W36" i="149"/>
  <c r="X36" i="149"/>
  <c r="V22" i="149"/>
  <c r="G35" i="149"/>
  <c r="W35" i="149"/>
  <c r="X35" i="149"/>
  <c r="F35" i="149"/>
  <c r="G34" i="149"/>
  <c r="W34" i="149"/>
  <c r="X34" i="149"/>
  <c r="F34" i="149"/>
  <c r="G33" i="149"/>
  <c r="W33" i="149"/>
  <c r="X33" i="149"/>
  <c r="F33" i="149"/>
  <c r="G32" i="149"/>
  <c r="W32" i="149"/>
  <c r="X32" i="149"/>
  <c r="F32" i="149"/>
  <c r="G31" i="149"/>
  <c r="W31" i="149"/>
  <c r="X31" i="149"/>
  <c r="F31" i="149"/>
  <c r="G30" i="149"/>
  <c r="W30" i="149"/>
  <c r="X30" i="149"/>
  <c r="F30" i="149"/>
  <c r="G29" i="149"/>
  <c r="W29" i="149"/>
  <c r="X29" i="149"/>
  <c r="F29" i="149"/>
  <c r="G28" i="149"/>
  <c r="W28" i="149"/>
  <c r="X28" i="149"/>
  <c r="F28" i="149"/>
  <c r="G27" i="149"/>
  <c r="W27" i="149"/>
  <c r="X27" i="149"/>
  <c r="F27" i="149"/>
  <c r="G26" i="149"/>
  <c r="W26" i="149"/>
  <c r="X26" i="149"/>
  <c r="F26" i="149"/>
  <c r="G25" i="149"/>
  <c r="W25" i="149"/>
  <c r="X25" i="149"/>
  <c r="F25" i="149"/>
  <c r="G24" i="149"/>
  <c r="W24" i="149"/>
  <c r="X24" i="149"/>
  <c r="F24" i="149"/>
  <c r="G23" i="149"/>
  <c r="W23" i="149"/>
  <c r="X23" i="149"/>
  <c r="F23" i="149"/>
  <c r="G22" i="149"/>
  <c r="W22" i="149"/>
  <c r="F22" i="149"/>
  <c r="G21" i="149"/>
  <c r="W21" i="149"/>
  <c r="X21" i="149"/>
  <c r="F21" i="149"/>
  <c r="G20" i="149"/>
  <c r="W20" i="149"/>
  <c r="X20" i="149"/>
  <c r="F20" i="149"/>
  <c r="G19" i="149"/>
  <c r="W19" i="149"/>
  <c r="X19" i="149"/>
  <c r="F19" i="149"/>
  <c r="G18" i="149"/>
  <c r="W18" i="149"/>
  <c r="X18" i="149"/>
  <c r="F18" i="149"/>
  <c r="W36" i="148"/>
  <c r="X36" i="148"/>
  <c r="G35" i="148"/>
  <c r="W35" i="148"/>
  <c r="X35" i="148"/>
  <c r="G34" i="148"/>
  <c r="W34" i="148"/>
  <c r="X34" i="148"/>
  <c r="G33" i="148"/>
  <c r="W33" i="148"/>
  <c r="X33" i="148"/>
  <c r="G32" i="148"/>
  <c r="W32" i="148"/>
  <c r="X32" i="148"/>
  <c r="G31" i="148"/>
  <c r="W31" i="148"/>
  <c r="X31" i="148"/>
  <c r="G30" i="148"/>
  <c r="W30" i="148"/>
  <c r="X30" i="148"/>
  <c r="G29" i="148"/>
  <c r="W29" i="148"/>
  <c r="X29" i="148"/>
  <c r="G28" i="148"/>
  <c r="W28" i="148"/>
  <c r="X28" i="148"/>
  <c r="G27" i="148"/>
  <c r="W27" i="148"/>
  <c r="X27" i="148"/>
  <c r="G26" i="148"/>
  <c r="W26" i="148"/>
  <c r="X26" i="148"/>
  <c r="G25" i="148"/>
  <c r="W25" i="148"/>
  <c r="X25" i="148"/>
  <c r="G24" i="148"/>
  <c r="W24" i="148"/>
  <c r="X24" i="148"/>
  <c r="G23" i="148"/>
  <c r="W23" i="148"/>
  <c r="X23" i="148"/>
  <c r="G22" i="148"/>
  <c r="W22" i="148"/>
  <c r="X22" i="148"/>
  <c r="G21" i="148"/>
  <c r="W21" i="148"/>
  <c r="X21" i="148"/>
  <c r="G20" i="148"/>
  <c r="W20" i="148"/>
  <c r="X20" i="148"/>
  <c r="F35" i="148"/>
  <c r="F34" i="148"/>
  <c r="F33" i="148"/>
  <c r="F32" i="148"/>
  <c r="F31" i="148"/>
  <c r="F30" i="148"/>
  <c r="F29" i="148"/>
  <c r="F28" i="148"/>
  <c r="F27" i="148"/>
  <c r="F26" i="148"/>
  <c r="F25" i="148"/>
  <c r="F24" i="148"/>
  <c r="F23" i="148"/>
  <c r="F22" i="148"/>
  <c r="F21" i="148"/>
  <c r="F20" i="148"/>
  <c r="G19" i="148"/>
  <c r="W19" i="148"/>
  <c r="X19" i="148"/>
  <c r="F19" i="148"/>
  <c r="H21" i="145"/>
  <c r="R21" i="145"/>
  <c r="I22" i="145"/>
  <c r="S22" i="145"/>
  <c r="I21" i="145"/>
  <c r="S21" i="145"/>
  <c r="I27" i="145"/>
  <c r="S27" i="145"/>
  <c r="I26" i="145"/>
  <c r="S26" i="145"/>
  <c r="I25" i="145"/>
  <c r="S25" i="145"/>
  <c r="I24" i="145"/>
  <c r="S24" i="145"/>
  <c r="I23" i="145"/>
  <c r="S23" i="145"/>
  <c r="I20" i="145"/>
  <c r="S20" i="145"/>
  <c r="I19" i="145"/>
  <c r="I28" i="145"/>
  <c r="S28" i="145"/>
  <c r="M28" i="145"/>
  <c r="H27" i="145"/>
  <c r="R27" i="145"/>
  <c r="H26" i="145"/>
  <c r="R26" i="145"/>
  <c r="H25" i="145"/>
  <c r="R25" i="145"/>
  <c r="H24" i="145"/>
  <c r="R24" i="145"/>
  <c r="H23" i="145"/>
  <c r="R23" i="145"/>
  <c r="H22" i="145"/>
  <c r="R22" i="145"/>
  <c r="H20" i="145"/>
  <c r="R20" i="145"/>
  <c r="H19" i="145"/>
  <c r="H28" i="145"/>
  <c r="R28" i="145"/>
  <c r="O28" i="145"/>
  <c r="L28" i="145"/>
  <c r="X22" i="149"/>
  <c r="W20" i="155"/>
  <c r="W21" i="155"/>
  <c r="V21" i="155"/>
  <c r="W24" i="154"/>
  <c r="X24" i="154"/>
  <c r="W20" i="158"/>
  <c r="X20" i="158"/>
  <c r="W21" i="158"/>
  <c r="X21" i="158"/>
  <c r="W22" i="158"/>
  <c r="X22" i="158"/>
  <c r="W23" i="158"/>
  <c r="X23" i="158"/>
  <c r="W24" i="158"/>
  <c r="X24" i="158"/>
  <c r="W25" i="158"/>
  <c r="X25" i="158"/>
  <c r="W26" i="158"/>
  <c r="X26" i="158"/>
  <c r="W27" i="158"/>
  <c r="X27" i="158"/>
  <c r="W28" i="158"/>
  <c r="X28" i="158"/>
  <c r="W29" i="158"/>
  <c r="X29" i="158"/>
  <c r="R19" i="145"/>
  <c r="S19" i="145"/>
  <c r="N28" i="145"/>
  <c r="X20" i="144"/>
  <c r="W19" i="144"/>
  <c r="X19" i="144"/>
  <c r="W23" i="147"/>
  <c r="X23" i="147"/>
  <c r="F19" i="147"/>
  <c r="G22" i="147"/>
  <c r="W22" i="147"/>
  <c r="X22" i="147"/>
  <c r="F22" i="147"/>
  <c r="G21" i="147"/>
  <c r="F21" i="147"/>
  <c r="W21" i="147"/>
  <c r="X21" i="147"/>
  <c r="G20" i="147"/>
  <c r="W20" i="147"/>
  <c r="X20" i="147"/>
  <c r="F20" i="147"/>
  <c r="G19" i="147"/>
  <c r="W19" i="147"/>
  <c r="X19" i="147"/>
  <c r="G27" i="145"/>
  <c r="F27" i="145"/>
  <c r="G26" i="145"/>
  <c r="F26" i="145"/>
  <c r="G25" i="145"/>
  <c r="F25" i="145"/>
  <c r="G24" i="145"/>
  <c r="F24" i="145"/>
  <c r="G23" i="145"/>
  <c r="F23" i="145"/>
  <c r="G22" i="145"/>
  <c r="F22" i="145"/>
  <c r="G21" i="145"/>
  <c r="F21" i="145"/>
  <c r="G20" i="145"/>
  <c r="F20" i="145"/>
  <c r="G19" i="145"/>
  <c r="F19" i="145"/>
  <c r="Q29" i="171"/>
  <c r="P29" i="171"/>
  <c r="O29" i="171"/>
  <c r="V29" i="171"/>
  <c r="N29" i="171"/>
  <c r="M29" i="171"/>
  <c r="L29" i="171"/>
  <c r="K29" i="171"/>
  <c r="S29" i="171"/>
  <c r="T29" i="171"/>
  <c r="J29" i="171"/>
  <c r="R29" i="171"/>
  <c r="E29" i="171"/>
  <c r="V28" i="171"/>
  <c r="S28" i="171"/>
  <c r="R28" i="171"/>
  <c r="T28" i="171"/>
  <c r="I28" i="171"/>
  <c r="H28" i="171"/>
  <c r="V27" i="171"/>
  <c r="S27" i="171"/>
  <c r="R27" i="171"/>
  <c r="T27" i="171"/>
  <c r="I27" i="171"/>
  <c r="H27" i="171"/>
  <c r="V26" i="171"/>
  <c r="S26" i="171"/>
  <c r="R26" i="171"/>
  <c r="T26" i="171"/>
  <c r="I26" i="171"/>
  <c r="H26" i="171"/>
  <c r="V25" i="171"/>
  <c r="S25" i="171"/>
  <c r="R25" i="171"/>
  <c r="T25" i="171"/>
  <c r="I25" i="171"/>
  <c r="H25" i="171"/>
  <c r="S24" i="171"/>
  <c r="R24" i="171"/>
  <c r="T24" i="171"/>
  <c r="I24" i="171"/>
  <c r="H24" i="171"/>
  <c r="V23" i="171"/>
  <c r="S23" i="171"/>
  <c r="R23" i="171"/>
  <c r="T23" i="171"/>
  <c r="I23" i="171"/>
  <c r="H23" i="171"/>
  <c r="V22" i="171"/>
  <c r="S22" i="171"/>
  <c r="R22" i="171"/>
  <c r="T22" i="171"/>
  <c r="I22" i="171"/>
  <c r="H22" i="171"/>
  <c r="V21" i="171"/>
  <c r="S21" i="171"/>
  <c r="R21" i="171"/>
  <c r="T21" i="171"/>
  <c r="I21" i="171"/>
  <c r="H21" i="171"/>
  <c r="S20" i="171"/>
  <c r="R20" i="171"/>
  <c r="T20" i="171"/>
  <c r="I20" i="171"/>
  <c r="I29" i="171"/>
  <c r="H20" i="171"/>
  <c r="H29" i="171"/>
  <c r="G27" i="146"/>
  <c r="F27" i="146"/>
  <c r="G26" i="146"/>
  <c r="F26" i="146"/>
  <c r="G25" i="146"/>
  <c r="F25" i="146"/>
  <c r="G24" i="146"/>
  <c r="F24" i="146"/>
  <c r="G23" i="146"/>
  <c r="F23" i="146"/>
  <c r="G22" i="146"/>
  <c r="F22" i="146"/>
  <c r="G21" i="146"/>
  <c r="F21" i="146"/>
  <c r="G20" i="146"/>
  <c r="F20" i="146"/>
  <c r="G19" i="146"/>
  <c r="F19" i="146"/>
  <c r="G21" i="144"/>
  <c r="F21" i="144"/>
  <c r="G20" i="144"/>
  <c r="F20" i="144"/>
  <c r="G19" i="144"/>
  <c r="F19" i="144"/>
  <c r="F26" i="143"/>
  <c r="F25" i="143"/>
  <c r="F24" i="143"/>
  <c r="F23" i="143"/>
  <c r="F22" i="143"/>
  <c r="F21" i="143"/>
  <c r="F20" i="143"/>
  <c r="F19" i="143"/>
  <c r="G19" i="143"/>
  <c r="Q23" i="147"/>
  <c r="P23" i="147"/>
  <c r="O23" i="147"/>
  <c r="V23" i="147"/>
  <c r="N23" i="147"/>
  <c r="M23" i="147"/>
  <c r="L23" i="147"/>
  <c r="K23" i="147"/>
  <c r="S23" i="147"/>
  <c r="T23" i="147"/>
  <c r="J23" i="147"/>
  <c r="R23" i="147"/>
  <c r="E23" i="147"/>
  <c r="V22" i="147"/>
  <c r="S22" i="147"/>
  <c r="T22" i="147"/>
  <c r="R22" i="147"/>
  <c r="I22" i="147"/>
  <c r="H22" i="147"/>
  <c r="V21" i="147"/>
  <c r="S21" i="147"/>
  <c r="T21" i="147"/>
  <c r="R21" i="147"/>
  <c r="I21" i="147"/>
  <c r="H21" i="147"/>
  <c r="V20" i="147"/>
  <c r="S20" i="147"/>
  <c r="T20" i="147"/>
  <c r="R20" i="147"/>
  <c r="I20" i="147"/>
  <c r="H20" i="147"/>
  <c r="V19" i="147"/>
  <c r="S19" i="147"/>
  <c r="T19" i="147"/>
  <c r="R19" i="147"/>
  <c r="I19" i="147"/>
  <c r="I23" i="147"/>
  <c r="H19" i="147"/>
  <c r="H23" i="147"/>
  <c r="W28" i="145"/>
  <c r="Q28" i="145"/>
  <c r="P28" i="145"/>
  <c r="V28" i="145"/>
  <c r="X28" i="145"/>
  <c r="K28" i="145"/>
  <c r="T28" i="145"/>
  <c r="J28" i="145"/>
  <c r="E28" i="145"/>
  <c r="V27" i="145"/>
  <c r="T27" i="145"/>
  <c r="W27" i="145"/>
  <c r="V26" i="145"/>
  <c r="X26" i="145"/>
  <c r="T26" i="145"/>
  <c r="W26" i="145"/>
  <c r="V25" i="145"/>
  <c r="T25" i="145"/>
  <c r="W25" i="145"/>
  <c r="V24" i="145"/>
  <c r="T24" i="145"/>
  <c r="W24" i="145"/>
  <c r="X24" i="145"/>
  <c r="V23" i="145"/>
  <c r="T23" i="145"/>
  <c r="W23" i="145"/>
  <c r="V22" i="145"/>
  <c r="X22" i="145"/>
  <c r="T22" i="145"/>
  <c r="W22" i="145"/>
  <c r="V21" i="145"/>
  <c r="T21" i="145"/>
  <c r="W21" i="145"/>
  <c r="V20" i="145"/>
  <c r="T20" i="145"/>
  <c r="W20" i="145"/>
  <c r="X20" i="145"/>
  <c r="V19" i="145"/>
  <c r="T19" i="145"/>
  <c r="W19" i="145"/>
  <c r="X19" i="145"/>
  <c r="X21" i="145"/>
  <c r="X23" i="145"/>
  <c r="X25" i="145"/>
  <c r="X27" i="145"/>
  <c r="W24" i="144"/>
  <c r="Q24" i="144"/>
  <c r="P24" i="144"/>
  <c r="O24" i="144"/>
  <c r="V24" i="144"/>
  <c r="N24" i="144"/>
  <c r="M24" i="144"/>
  <c r="L24" i="144"/>
  <c r="K24" i="144"/>
  <c r="S24" i="144"/>
  <c r="T24" i="144"/>
  <c r="J24" i="144"/>
  <c r="R24" i="144"/>
  <c r="H24" i="144"/>
  <c r="E24" i="144"/>
  <c r="V21" i="144"/>
  <c r="S21" i="144"/>
  <c r="T21" i="144"/>
  <c r="R21" i="144"/>
  <c r="I21" i="144"/>
  <c r="H21" i="144"/>
  <c r="W21" i="144"/>
  <c r="V20" i="144"/>
  <c r="S20" i="144"/>
  <c r="T20" i="144"/>
  <c r="R20" i="144"/>
  <c r="I20" i="144"/>
  <c r="H20" i="144"/>
  <c r="W20" i="144"/>
  <c r="V19" i="144"/>
  <c r="S19" i="144"/>
  <c r="T19" i="144"/>
  <c r="R19" i="144"/>
  <c r="I19" i="144"/>
  <c r="I24" i="144"/>
  <c r="H19" i="144"/>
  <c r="X21" i="144"/>
  <c r="X24" i="144"/>
  <c r="W28" i="143"/>
  <c r="Q28" i="143"/>
  <c r="P28" i="143"/>
  <c r="O28" i="143"/>
  <c r="V28" i="143"/>
  <c r="N28" i="143"/>
  <c r="M28" i="143"/>
  <c r="L28" i="143"/>
  <c r="K28" i="143"/>
  <c r="S28" i="143"/>
  <c r="T28" i="143"/>
  <c r="J28" i="143"/>
  <c r="R28" i="143"/>
  <c r="E28" i="143"/>
  <c r="V27" i="143"/>
  <c r="I27" i="143"/>
  <c r="H27" i="143"/>
  <c r="V26" i="143"/>
  <c r="S26" i="143"/>
  <c r="T26" i="143"/>
  <c r="R26" i="143"/>
  <c r="I26" i="143"/>
  <c r="H26" i="143"/>
  <c r="G26" i="143"/>
  <c r="W26" i="143"/>
  <c r="V25" i="143"/>
  <c r="S25" i="143"/>
  <c r="T25" i="143"/>
  <c r="R25" i="143"/>
  <c r="I25" i="143"/>
  <c r="H25" i="143"/>
  <c r="G25" i="143"/>
  <c r="W25" i="143"/>
  <c r="V24" i="143"/>
  <c r="S24" i="143"/>
  <c r="T24" i="143"/>
  <c r="R24" i="143"/>
  <c r="I24" i="143"/>
  <c r="H24" i="143"/>
  <c r="G24" i="143"/>
  <c r="W24" i="143"/>
  <c r="V23" i="143"/>
  <c r="S23" i="143"/>
  <c r="T23" i="143"/>
  <c r="R23" i="143"/>
  <c r="I23" i="143"/>
  <c r="H23" i="143"/>
  <c r="G23" i="143"/>
  <c r="W23" i="143"/>
  <c r="V22" i="143"/>
  <c r="S22" i="143"/>
  <c r="T22" i="143"/>
  <c r="R22" i="143"/>
  <c r="I22" i="143"/>
  <c r="H22" i="143"/>
  <c r="G22" i="143"/>
  <c r="W22" i="143"/>
  <c r="V21" i="143"/>
  <c r="S21" i="143"/>
  <c r="T21" i="143"/>
  <c r="R21" i="143"/>
  <c r="I21" i="143"/>
  <c r="H21" i="143"/>
  <c r="G21" i="143"/>
  <c r="W21" i="143"/>
  <c r="V20" i="143"/>
  <c r="S20" i="143"/>
  <c r="T20" i="143"/>
  <c r="R20" i="143"/>
  <c r="I20" i="143"/>
  <c r="H20" i="143"/>
  <c r="G20" i="143"/>
  <c r="W20" i="143"/>
  <c r="V19" i="143"/>
  <c r="S19" i="143"/>
  <c r="T19" i="143"/>
  <c r="R19" i="143"/>
  <c r="I19" i="143"/>
  <c r="I28" i="143"/>
  <c r="H19" i="143"/>
  <c r="H28" i="143"/>
  <c r="W19" i="143"/>
  <c r="X26" i="143"/>
  <c r="X20" i="143"/>
  <c r="X22" i="143"/>
  <c r="X24" i="143"/>
  <c r="X28" i="143"/>
  <c r="X19" i="143"/>
  <c r="X21" i="143"/>
  <c r="X23" i="143"/>
  <c r="X25" i="143"/>
  <c r="G28" i="142"/>
  <c r="G29" i="142"/>
  <c r="G30" i="142"/>
  <c r="G27" i="142"/>
  <c r="G26" i="142"/>
  <c r="G25" i="142"/>
  <c r="G24" i="142"/>
  <c r="G23" i="142"/>
  <c r="G22" i="142"/>
  <c r="G21" i="142"/>
  <c r="G20" i="142"/>
  <c r="G19" i="142"/>
  <c r="F27" i="142"/>
  <c r="F29" i="142"/>
  <c r="F30" i="142"/>
  <c r="F28" i="142"/>
  <c r="F20" i="142"/>
  <c r="F21" i="142"/>
  <c r="F22" i="142"/>
  <c r="F23" i="142"/>
  <c r="F24" i="142"/>
  <c r="F25" i="142"/>
  <c r="F26" i="142"/>
  <c r="F19" i="142"/>
  <c r="G24" i="140"/>
  <c r="G23" i="140"/>
  <c r="G20" i="140"/>
  <c r="G21" i="140"/>
  <c r="G19" i="140"/>
  <c r="G25" i="140"/>
  <c r="G22" i="140"/>
  <c r="F25" i="140"/>
  <c r="F24" i="140"/>
  <c r="F23" i="140"/>
  <c r="F22" i="140"/>
  <c r="F20" i="140"/>
  <c r="F21" i="140"/>
  <c r="F19" i="140"/>
  <c r="Q33" i="208"/>
  <c r="P33" i="208"/>
  <c r="O33" i="208"/>
  <c r="V33" i="208"/>
  <c r="N33" i="208"/>
  <c r="M33" i="208"/>
  <c r="L33" i="208"/>
  <c r="K33" i="208"/>
  <c r="S33" i="208"/>
  <c r="J33" i="208"/>
  <c r="R33" i="208"/>
  <c r="E33" i="208"/>
  <c r="V32" i="208"/>
  <c r="S32" i="208"/>
  <c r="T32" i="208"/>
  <c r="R32" i="208"/>
  <c r="I32" i="208"/>
  <c r="H32" i="208"/>
  <c r="V31" i="208"/>
  <c r="S31" i="208"/>
  <c r="T31" i="208"/>
  <c r="R31" i="208"/>
  <c r="I31" i="208"/>
  <c r="H31" i="208"/>
  <c r="V30" i="208"/>
  <c r="S30" i="208"/>
  <c r="T30" i="208"/>
  <c r="R30" i="208"/>
  <c r="I30" i="208"/>
  <c r="H30" i="208"/>
  <c r="V29" i="208"/>
  <c r="S29" i="208"/>
  <c r="T29" i="208"/>
  <c r="R29" i="208"/>
  <c r="I29" i="208"/>
  <c r="H29" i="208"/>
  <c r="V28" i="208"/>
  <c r="S28" i="208"/>
  <c r="T28" i="208"/>
  <c r="R28" i="208"/>
  <c r="I28" i="208"/>
  <c r="H28" i="208"/>
  <c r="V27" i="208"/>
  <c r="S27" i="208"/>
  <c r="T27" i="208"/>
  <c r="R27" i="208"/>
  <c r="I27" i="208"/>
  <c r="H27" i="208"/>
  <c r="V26" i="208"/>
  <c r="S26" i="208"/>
  <c r="T26" i="208"/>
  <c r="R26" i="208"/>
  <c r="I26" i="208"/>
  <c r="H26" i="208"/>
  <c r="V25" i="208"/>
  <c r="S25" i="208"/>
  <c r="R25" i="208"/>
  <c r="T25" i="208"/>
  <c r="I25" i="208"/>
  <c r="H25" i="208"/>
  <c r="V24" i="208"/>
  <c r="S24" i="208"/>
  <c r="R24" i="208"/>
  <c r="T24" i="208"/>
  <c r="I24" i="208"/>
  <c r="H24" i="208"/>
  <c r="V23" i="208"/>
  <c r="S23" i="208"/>
  <c r="R23" i="208"/>
  <c r="T23" i="208"/>
  <c r="I23" i="208"/>
  <c r="H23" i="208"/>
  <c r="V22" i="208"/>
  <c r="S22" i="208"/>
  <c r="R22" i="208"/>
  <c r="T22" i="208"/>
  <c r="I22" i="208"/>
  <c r="H22" i="208"/>
  <c r="V21" i="208"/>
  <c r="S21" i="208"/>
  <c r="R21" i="208"/>
  <c r="T21" i="208"/>
  <c r="I21" i="208"/>
  <c r="H21" i="208"/>
  <c r="V20" i="208"/>
  <c r="S20" i="208"/>
  <c r="T20" i="208"/>
  <c r="R20" i="208"/>
  <c r="I20" i="208"/>
  <c r="I33" i="208"/>
  <c r="H20" i="208"/>
  <c r="H33" i="208"/>
  <c r="Q28" i="209"/>
  <c r="P28" i="209"/>
  <c r="O28" i="209"/>
  <c r="V28" i="209"/>
  <c r="N28" i="209"/>
  <c r="M28" i="209"/>
  <c r="L28" i="209"/>
  <c r="K28" i="209"/>
  <c r="S28" i="209"/>
  <c r="T28" i="209"/>
  <c r="J28" i="209"/>
  <c r="R28" i="209"/>
  <c r="E28" i="209"/>
  <c r="I27" i="209"/>
  <c r="H27" i="209"/>
  <c r="F27" i="209"/>
  <c r="V26" i="209"/>
  <c r="S26" i="209"/>
  <c r="T26" i="209"/>
  <c r="R26" i="209"/>
  <c r="I26" i="209"/>
  <c r="H26" i="209"/>
  <c r="V25" i="209"/>
  <c r="S25" i="209"/>
  <c r="T25" i="209"/>
  <c r="R25" i="209"/>
  <c r="I25" i="209"/>
  <c r="H25" i="209"/>
  <c r="V24" i="209"/>
  <c r="S24" i="209"/>
  <c r="T24" i="209"/>
  <c r="R24" i="209"/>
  <c r="I24" i="209"/>
  <c r="H24" i="209"/>
  <c r="V23" i="209"/>
  <c r="S23" i="209"/>
  <c r="T23" i="209"/>
  <c r="R23" i="209"/>
  <c r="I23" i="209"/>
  <c r="H23" i="209"/>
  <c r="V22" i="209"/>
  <c r="S22" i="209"/>
  <c r="T22" i="209"/>
  <c r="R22" i="209"/>
  <c r="I22" i="209"/>
  <c r="H22" i="209"/>
  <c r="V21" i="209"/>
  <c r="S21" i="209"/>
  <c r="T21" i="209"/>
  <c r="R21" i="209"/>
  <c r="I21" i="209"/>
  <c r="H21" i="209"/>
  <c r="V20" i="209"/>
  <c r="S20" i="209"/>
  <c r="T20" i="209"/>
  <c r="R20" i="209"/>
  <c r="I20" i="209"/>
  <c r="H20" i="209"/>
  <c r="H28" i="209"/>
  <c r="Q28" i="210"/>
  <c r="P28" i="210"/>
  <c r="O28" i="210"/>
  <c r="V28" i="210"/>
  <c r="N28" i="210"/>
  <c r="M28" i="210"/>
  <c r="L28" i="210"/>
  <c r="K28" i="210"/>
  <c r="S28" i="210"/>
  <c r="T28" i="210"/>
  <c r="J28" i="210"/>
  <c r="R28" i="210"/>
  <c r="E28" i="210"/>
  <c r="I27" i="210"/>
  <c r="H27" i="210"/>
  <c r="I26" i="210"/>
  <c r="H26" i="210"/>
  <c r="I25" i="210"/>
  <c r="H25" i="210"/>
  <c r="I24" i="210"/>
  <c r="H24" i="210"/>
  <c r="V23" i="210"/>
  <c r="S23" i="210"/>
  <c r="T23" i="210"/>
  <c r="I23" i="210"/>
  <c r="H23" i="210"/>
  <c r="V22" i="210"/>
  <c r="S22" i="210"/>
  <c r="T22" i="210"/>
  <c r="I22" i="210"/>
  <c r="H22" i="210"/>
  <c r="V21" i="210"/>
  <c r="S21" i="210"/>
  <c r="T21" i="210"/>
  <c r="I21" i="210"/>
  <c r="H21" i="210"/>
  <c r="V20" i="210"/>
  <c r="S20" i="210"/>
  <c r="T20" i="210"/>
  <c r="I20" i="210"/>
  <c r="I28" i="210"/>
  <c r="H20" i="210"/>
  <c r="H28" i="210"/>
  <c r="Q28" i="207"/>
  <c r="P28" i="207"/>
  <c r="O28" i="207"/>
  <c r="N28" i="207"/>
  <c r="M28" i="207"/>
  <c r="V28" i="207"/>
  <c r="L28" i="207"/>
  <c r="K28" i="207"/>
  <c r="S28" i="207"/>
  <c r="T28" i="207"/>
  <c r="J28" i="207"/>
  <c r="R28" i="207"/>
  <c r="E28" i="207"/>
  <c r="V26" i="207"/>
  <c r="S26" i="207"/>
  <c r="T26" i="207"/>
  <c r="R26" i="207"/>
  <c r="I26" i="207"/>
  <c r="H26" i="207"/>
  <c r="V25" i="207"/>
  <c r="S25" i="207"/>
  <c r="T25" i="207"/>
  <c r="R25" i="207"/>
  <c r="I25" i="207"/>
  <c r="H25" i="207"/>
  <c r="V24" i="207"/>
  <c r="S24" i="207"/>
  <c r="T24" i="207"/>
  <c r="R24" i="207"/>
  <c r="I24" i="207"/>
  <c r="H24" i="207"/>
  <c r="V23" i="207"/>
  <c r="S23" i="207"/>
  <c r="T23" i="207"/>
  <c r="R23" i="207"/>
  <c r="I23" i="207"/>
  <c r="H23" i="207"/>
  <c r="V22" i="207"/>
  <c r="S22" i="207"/>
  <c r="T22" i="207"/>
  <c r="R22" i="207"/>
  <c r="I22" i="207"/>
  <c r="H22" i="207"/>
  <c r="V21" i="207"/>
  <c r="S21" i="207"/>
  <c r="T21" i="207"/>
  <c r="R21" i="207"/>
  <c r="I21" i="207"/>
  <c r="H21" i="207"/>
  <c r="V20" i="207"/>
  <c r="S20" i="207"/>
  <c r="T20" i="207"/>
  <c r="R20" i="207"/>
  <c r="I20" i="207"/>
  <c r="I28" i="207"/>
  <c r="H20" i="207"/>
  <c r="H28" i="207"/>
  <c r="I28" i="209"/>
  <c r="T33" i="208"/>
  <c r="Q26" i="204"/>
  <c r="P26" i="204"/>
  <c r="O26" i="204"/>
  <c r="V26" i="204"/>
  <c r="N26" i="204"/>
  <c r="M26" i="204"/>
  <c r="L26" i="204"/>
  <c r="K26" i="204"/>
  <c r="S26" i="204"/>
  <c r="T26" i="204"/>
  <c r="J26" i="204"/>
  <c r="R26" i="204"/>
  <c r="E26" i="204"/>
  <c r="V25" i="204"/>
  <c r="S25" i="204"/>
  <c r="T25" i="204"/>
  <c r="R25" i="204"/>
  <c r="I25" i="204"/>
  <c r="H25" i="204"/>
  <c r="V24" i="204"/>
  <c r="S24" i="204"/>
  <c r="T24" i="204"/>
  <c r="R24" i="204"/>
  <c r="I24" i="204"/>
  <c r="H24" i="204"/>
  <c r="V23" i="204"/>
  <c r="S23" i="204"/>
  <c r="T23" i="204"/>
  <c r="R23" i="204"/>
  <c r="I23" i="204"/>
  <c r="H23" i="204"/>
  <c r="V22" i="204"/>
  <c r="S22" i="204"/>
  <c r="T22" i="204"/>
  <c r="R22" i="204"/>
  <c r="I22" i="204"/>
  <c r="H22" i="204"/>
  <c r="V21" i="204"/>
  <c r="S21" i="204"/>
  <c r="T21" i="204"/>
  <c r="R21" i="204"/>
  <c r="I21" i="204"/>
  <c r="H21" i="204"/>
  <c r="V20" i="204"/>
  <c r="S20" i="204"/>
  <c r="T20" i="204"/>
  <c r="R20" i="204"/>
  <c r="I20" i="204"/>
  <c r="I26" i="204"/>
  <c r="H20" i="204"/>
  <c r="H26" i="204"/>
  <c r="Q24" i="205"/>
  <c r="P24" i="205"/>
  <c r="O24" i="205"/>
  <c r="V24" i="205"/>
  <c r="N24" i="205"/>
  <c r="M24" i="205"/>
  <c r="L24" i="205"/>
  <c r="K24" i="205"/>
  <c r="S24" i="205"/>
  <c r="T24" i="205"/>
  <c r="J24" i="205"/>
  <c r="R24" i="205"/>
  <c r="E24" i="205"/>
  <c r="V22" i="205"/>
  <c r="S22" i="205"/>
  <c r="T22" i="205"/>
  <c r="R22" i="205"/>
  <c r="I22" i="205"/>
  <c r="H22" i="205"/>
  <c r="V21" i="205"/>
  <c r="S21" i="205"/>
  <c r="T21" i="205"/>
  <c r="R21" i="205"/>
  <c r="I21" i="205"/>
  <c r="H21" i="205"/>
  <c r="V20" i="205"/>
  <c r="S20" i="205"/>
  <c r="T20" i="205"/>
  <c r="R20" i="205"/>
  <c r="I20" i="205"/>
  <c r="I24" i="205"/>
  <c r="H20" i="205"/>
  <c r="H24" i="205"/>
  <c r="Q27" i="206"/>
  <c r="P27" i="206"/>
  <c r="O27" i="206"/>
  <c r="V27" i="206"/>
  <c r="N27" i="206"/>
  <c r="M27" i="206"/>
  <c r="L27" i="206"/>
  <c r="K27" i="206"/>
  <c r="S27" i="206"/>
  <c r="T27" i="206"/>
  <c r="J27" i="206"/>
  <c r="R27" i="206"/>
  <c r="E27" i="206"/>
  <c r="I26" i="206"/>
  <c r="H26" i="206"/>
  <c r="I25" i="206"/>
  <c r="H25" i="206"/>
  <c r="V24" i="206"/>
  <c r="S24" i="206"/>
  <c r="T24" i="206"/>
  <c r="R24" i="206"/>
  <c r="I24" i="206"/>
  <c r="H24" i="206"/>
  <c r="V23" i="206"/>
  <c r="S23" i="206"/>
  <c r="T23" i="206"/>
  <c r="R23" i="206"/>
  <c r="I23" i="206"/>
  <c r="H23" i="206"/>
  <c r="V22" i="206"/>
  <c r="S22" i="206"/>
  <c r="T22" i="206"/>
  <c r="R22" i="206"/>
  <c r="I22" i="206"/>
  <c r="H22" i="206"/>
  <c r="V21" i="206"/>
  <c r="S21" i="206"/>
  <c r="T21" i="206"/>
  <c r="R21" i="206"/>
  <c r="I21" i="206"/>
  <c r="H21" i="206"/>
  <c r="V20" i="206"/>
  <c r="S20" i="206"/>
  <c r="T20" i="206"/>
  <c r="R20" i="206"/>
  <c r="I20" i="206"/>
  <c r="I27" i="206"/>
  <c r="H20" i="206"/>
  <c r="H27" i="206"/>
  <c r="Q29" i="203"/>
  <c r="P29" i="203"/>
  <c r="O29" i="203"/>
  <c r="V29" i="203"/>
  <c r="N29" i="203"/>
  <c r="M29" i="203"/>
  <c r="L29" i="203"/>
  <c r="K29" i="203"/>
  <c r="S29" i="203"/>
  <c r="T29" i="203"/>
  <c r="J29" i="203"/>
  <c r="R29" i="203"/>
  <c r="E29" i="203"/>
  <c r="V28" i="203"/>
  <c r="S28" i="203"/>
  <c r="T28" i="203"/>
  <c r="R28" i="203"/>
  <c r="I28" i="203"/>
  <c r="H28" i="203"/>
  <c r="V27" i="203"/>
  <c r="S27" i="203"/>
  <c r="T27" i="203"/>
  <c r="R27" i="203"/>
  <c r="I27" i="203"/>
  <c r="H27" i="203"/>
  <c r="V26" i="203"/>
  <c r="S26" i="203"/>
  <c r="T26" i="203"/>
  <c r="R26" i="203"/>
  <c r="I26" i="203"/>
  <c r="H26" i="203"/>
  <c r="V25" i="203"/>
  <c r="S25" i="203"/>
  <c r="T25" i="203"/>
  <c r="R25" i="203"/>
  <c r="I25" i="203"/>
  <c r="H25" i="203"/>
  <c r="V24" i="203"/>
  <c r="S24" i="203"/>
  <c r="T24" i="203"/>
  <c r="R24" i="203"/>
  <c r="I24" i="203"/>
  <c r="H24" i="203"/>
  <c r="V23" i="203"/>
  <c r="S23" i="203"/>
  <c r="T23" i="203"/>
  <c r="R23" i="203"/>
  <c r="I23" i="203"/>
  <c r="H23" i="203"/>
  <c r="V22" i="203"/>
  <c r="S22" i="203"/>
  <c r="T22" i="203"/>
  <c r="R22" i="203"/>
  <c r="I22" i="203"/>
  <c r="H22" i="203"/>
  <c r="V21" i="203"/>
  <c r="S21" i="203"/>
  <c r="T21" i="203"/>
  <c r="R21" i="203"/>
  <c r="I21" i="203"/>
  <c r="H21" i="203"/>
  <c r="V20" i="203"/>
  <c r="S20" i="203"/>
  <c r="T20" i="203"/>
  <c r="R20" i="203"/>
  <c r="I20" i="203"/>
  <c r="I29" i="203"/>
  <c r="H20" i="203"/>
  <c r="H29" i="203"/>
  <c r="Q24" i="198"/>
  <c r="P24" i="198"/>
  <c r="O24" i="198"/>
  <c r="V24" i="198"/>
  <c r="N24" i="198"/>
  <c r="M24" i="198"/>
  <c r="L24" i="198"/>
  <c r="K24" i="198"/>
  <c r="S24" i="198"/>
  <c r="T24" i="198"/>
  <c r="J24" i="198"/>
  <c r="R24" i="198"/>
  <c r="E24" i="198"/>
  <c r="V22" i="198"/>
  <c r="S22" i="198"/>
  <c r="T22" i="198"/>
  <c r="R22" i="198"/>
  <c r="I22" i="198"/>
  <c r="H22" i="198"/>
  <c r="V21" i="198"/>
  <c r="S21" i="198"/>
  <c r="T21" i="198"/>
  <c r="R21" i="198"/>
  <c r="I21" i="198"/>
  <c r="H21" i="198"/>
  <c r="V20" i="198"/>
  <c r="S20" i="198"/>
  <c r="T20" i="198"/>
  <c r="R20" i="198"/>
  <c r="I20" i="198"/>
  <c r="I24" i="198"/>
  <c r="H20" i="198"/>
  <c r="H24" i="198"/>
  <c r="Q27" i="199"/>
  <c r="P27" i="199"/>
  <c r="O27" i="199"/>
  <c r="V27" i="199"/>
  <c r="N27" i="199"/>
  <c r="M27" i="199"/>
  <c r="L27" i="199"/>
  <c r="K27" i="199"/>
  <c r="S27" i="199"/>
  <c r="J27" i="199"/>
  <c r="R27" i="199"/>
  <c r="E27" i="199"/>
  <c r="I26" i="199"/>
  <c r="H26" i="199"/>
  <c r="V25" i="199"/>
  <c r="S25" i="199"/>
  <c r="T25" i="199"/>
  <c r="R25" i="199"/>
  <c r="I25" i="199"/>
  <c r="H25" i="199"/>
  <c r="S24" i="199"/>
  <c r="T24" i="199"/>
  <c r="R24" i="199"/>
  <c r="I24" i="199"/>
  <c r="H24" i="199"/>
  <c r="V23" i="199"/>
  <c r="S23" i="199"/>
  <c r="T23" i="199"/>
  <c r="R23" i="199"/>
  <c r="I23" i="199"/>
  <c r="H23" i="199"/>
  <c r="V22" i="199"/>
  <c r="S22" i="199"/>
  <c r="T22" i="199"/>
  <c r="R22" i="199"/>
  <c r="I22" i="199"/>
  <c r="H22" i="199"/>
  <c r="V21" i="199"/>
  <c r="S21" i="199"/>
  <c r="T21" i="199"/>
  <c r="R21" i="199"/>
  <c r="I21" i="199"/>
  <c r="H21" i="199"/>
  <c r="V20" i="199"/>
  <c r="S20" i="199"/>
  <c r="T20" i="199"/>
  <c r="R20" i="199"/>
  <c r="I20" i="199"/>
  <c r="I27" i="199"/>
  <c r="H20" i="199"/>
  <c r="H27" i="199"/>
  <c r="Q26" i="200"/>
  <c r="P26" i="200"/>
  <c r="O26" i="200"/>
  <c r="V26" i="200"/>
  <c r="N26" i="200"/>
  <c r="M26" i="200"/>
  <c r="L26" i="200"/>
  <c r="K26" i="200"/>
  <c r="S26" i="200"/>
  <c r="T26" i="200"/>
  <c r="J26" i="200"/>
  <c r="R26" i="200"/>
  <c r="E26" i="200"/>
  <c r="I25" i="200"/>
  <c r="H25" i="200"/>
  <c r="S24" i="200"/>
  <c r="T24" i="200"/>
  <c r="R24" i="200"/>
  <c r="I24" i="200"/>
  <c r="H24" i="200"/>
  <c r="V23" i="200"/>
  <c r="S23" i="200"/>
  <c r="T23" i="200"/>
  <c r="R23" i="200"/>
  <c r="I23" i="200"/>
  <c r="H23" i="200"/>
  <c r="V22" i="200"/>
  <c r="S22" i="200"/>
  <c r="T22" i="200"/>
  <c r="R22" i="200"/>
  <c r="I22" i="200"/>
  <c r="H22" i="200"/>
  <c r="V21" i="200"/>
  <c r="S21" i="200"/>
  <c r="T21" i="200"/>
  <c r="R21" i="200"/>
  <c r="I21" i="200"/>
  <c r="H21" i="200"/>
  <c r="S20" i="200"/>
  <c r="T20" i="200"/>
  <c r="R20" i="200"/>
  <c r="I20" i="200"/>
  <c r="I26" i="200"/>
  <c r="H20" i="200"/>
  <c r="H26" i="200"/>
  <c r="P19" i="201"/>
  <c r="O19" i="201"/>
  <c r="N19" i="201"/>
  <c r="U19" i="201"/>
  <c r="M19" i="201"/>
  <c r="L19" i="201"/>
  <c r="K19" i="201"/>
  <c r="J19" i="201"/>
  <c r="R19" i="201"/>
  <c r="I19" i="201"/>
  <c r="Q19" i="201"/>
  <c r="D19" i="201"/>
  <c r="U18" i="201"/>
  <c r="R18" i="201"/>
  <c r="S18" i="201"/>
  <c r="Q18" i="201"/>
  <c r="H18" i="201"/>
  <c r="G18" i="201"/>
  <c r="U17" i="201"/>
  <c r="R17" i="201"/>
  <c r="S17" i="201"/>
  <c r="Q17" i="201"/>
  <c r="H17" i="201"/>
  <c r="G17" i="201"/>
  <c r="U16" i="201"/>
  <c r="R16" i="201"/>
  <c r="S16" i="201"/>
  <c r="Q16" i="201"/>
  <c r="H16" i="201"/>
  <c r="G16" i="201"/>
  <c r="U15" i="201"/>
  <c r="R15" i="201"/>
  <c r="S15" i="201"/>
  <c r="Q15" i="201"/>
  <c r="H15" i="201"/>
  <c r="G15" i="201"/>
  <c r="U14" i="201"/>
  <c r="R14" i="201"/>
  <c r="S14" i="201"/>
  <c r="Q14" i="201"/>
  <c r="H14" i="201"/>
  <c r="H19" i="201"/>
  <c r="G14" i="201"/>
  <c r="G19" i="201"/>
  <c r="Q24" i="202"/>
  <c r="P24" i="202"/>
  <c r="O24" i="202"/>
  <c r="V24" i="202"/>
  <c r="N24" i="202"/>
  <c r="M24" i="202"/>
  <c r="L24" i="202"/>
  <c r="K24" i="202"/>
  <c r="S24" i="202"/>
  <c r="T24" i="202"/>
  <c r="J24" i="202"/>
  <c r="R24" i="202"/>
  <c r="E24" i="202"/>
  <c r="I23" i="202"/>
  <c r="H23" i="202"/>
  <c r="V22" i="202"/>
  <c r="S22" i="202"/>
  <c r="T22" i="202"/>
  <c r="R22" i="202"/>
  <c r="I22" i="202"/>
  <c r="H22" i="202"/>
  <c r="V21" i="202"/>
  <c r="S21" i="202"/>
  <c r="T21" i="202"/>
  <c r="R21" i="202"/>
  <c r="I21" i="202"/>
  <c r="H21" i="202"/>
  <c r="S20" i="202"/>
  <c r="T20" i="202"/>
  <c r="R20" i="202"/>
  <c r="I20" i="202"/>
  <c r="H20" i="202"/>
  <c r="S19" i="202"/>
  <c r="T19" i="202"/>
  <c r="R19" i="202"/>
  <c r="I19" i="202"/>
  <c r="I24" i="202"/>
  <c r="H19" i="202"/>
  <c r="H24" i="202"/>
  <c r="Q23" i="197"/>
  <c r="P23" i="197"/>
  <c r="O23" i="197"/>
  <c r="N23" i="197"/>
  <c r="M23" i="197"/>
  <c r="V23" i="197"/>
  <c r="L23" i="197"/>
  <c r="K23" i="197"/>
  <c r="S23" i="197"/>
  <c r="T23" i="197"/>
  <c r="J23" i="197"/>
  <c r="R23" i="197"/>
  <c r="E23" i="197"/>
  <c r="V21" i="197"/>
  <c r="S21" i="197"/>
  <c r="T21" i="197"/>
  <c r="R21" i="197"/>
  <c r="I21" i="197"/>
  <c r="H21" i="197"/>
  <c r="V20" i="197"/>
  <c r="R20" i="197"/>
  <c r="T20" i="197"/>
  <c r="I20" i="197"/>
  <c r="I23" i="197"/>
  <c r="H20" i="197"/>
  <c r="H23" i="197"/>
  <c r="P29" i="194"/>
  <c r="O29" i="194"/>
  <c r="N29" i="194"/>
  <c r="U29" i="194"/>
  <c r="M29" i="194"/>
  <c r="L29" i="194"/>
  <c r="K29" i="194"/>
  <c r="J29" i="194"/>
  <c r="I29" i="194"/>
  <c r="D29" i="194"/>
  <c r="U28" i="194"/>
  <c r="R28" i="194"/>
  <c r="S28" i="194"/>
  <c r="Q28" i="194"/>
  <c r="H28" i="194"/>
  <c r="G28" i="194"/>
  <c r="U27" i="194"/>
  <c r="R27" i="194"/>
  <c r="S27" i="194"/>
  <c r="Q27" i="194"/>
  <c r="H27" i="194"/>
  <c r="G27" i="194"/>
  <c r="U26" i="194"/>
  <c r="R26" i="194"/>
  <c r="S26" i="194"/>
  <c r="Q26" i="194"/>
  <c r="H26" i="194"/>
  <c r="G26" i="194"/>
  <c r="R25" i="194"/>
  <c r="S25" i="194"/>
  <c r="Q25" i="194"/>
  <c r="H25" i="194"/>
  <c r="G25" i="194"/>
  <c r="U24" i="194"/>
  <c r="R24" i="194"/>
  <c r="S24" i="194"/>
  <c r="Q24" i="194"/>
  <c r="H24" i="194"/>
  <c r="G24" i="194"/>
  <c r="U23" i="194"/>
  <c r="R23" i="194"/>
  <c r="S23" i="194"/>
  <c r="Q23" i="194"/>
  <c r="H23" i="194"/>
  <c r="G23" i="194"/>
  <c r="R22" i="194"/>
  <c r="S22" i="194"/>
  <c r="Q22" i="194"/>
  <c r="H22" i="194"/>
  <c r="G22" i="194"/>
  <c r="U21" i="194"/>
  <c r="R21" i="194"/>
  <c r="S21" i="194"/>
  <c r="Q21" i="194"/>
  <c r="H21" i="194"/>
  <c r="G21" i="194"/>
  <c r="R20" i="194"/>
  <c r="R29" i="194"/>
  <c r="Q20" i="194"/>
  <c r="Q29" i="194"/>
  <c r="H20" i="194"/>
  <c r="H29" i="194"/>
  <c r="G20" i="194"/>
  <c r="G29" i="194"/>
  <c r="Q28" i="195"/>
  <c r="P28" i="195"/>
  <c r="O28" i="195"/>
  <c r="V28" i="195"/>
  <c r="N28" i="195"/>
  <c r="M28" i="195"/>
  <c r="L28" i="195"/>
  <c r="K28" i="195"/>
  <c r="S28" i="195"/>
  <c r="T28" i="195"/>
  <c r="J28" i="195"/>
  <c r="R28" i="195"/>
  <c r="E28" i="195"/>
  <c r="S27" i="195"/>
  <c r="T27" i="195"/>
  <c r="R27" i="195"/>
  <c r="I27" i="195"/>
  <c r="H27" i="195"/>
  <c r="S26" i="195"/>
  <c r="T26" i="195"/>
  <c r="R26" i="195"/>
  <c r="I26" i="195"/>
  <c r="H26" i="195"/>
  <c r="V25" i="195"/>
  <c r="S25" i="195"/>
  <c r="T25" i="195"/>
  <c r="R25" i="195"/>
  <c r="I25" i="195"/>
  <c r="H25" i="195"/>
  <c r="S24" i="195"/>
  <c r="T24" i="195"/>
  <c r="R24" i="195"/>
  <c r="I24" i="195"/>
  <c r="H24" i="195"/>
  <c r="V23" i="195"/>
  <c r="S23" i="195"/>
  <c r="T23" i="195"/>
  <c r="R23" i="195"/>
  <c r="I23" i="195"/>
  <c r="H23" i="195"/>
  <c r="V22" i="195"/>
  <c r="S22" i="195"/>
  <c r="T22" i="195"/>
  <c r="R22" i="195"/>
  <c r="I22" i="195"/>
  <c r="H22" i="195"/>
  <c r="V21" i="195"/>
  <c r="S21" i="195"/>
  <c r="T21" i="195"/>
  <c r="R21" i="195"/>
  <c r="I21" i="195"/>
  <c r="H21" i="195"/>
  <c r="V20" i="195"/>
  <c r="S20" i="195"/>
  <c r="T20" i="195"/>
  <c r="R20" i="195"/>
  <c r="I20" i="195"/>
  <c r="H20" i="195"/>
  <c r="V19" i="195"/>
  <c r="S19" i="195"/>
  <c r="T19" i="195"/>
  <c r="R19" i="195"/>
  <c r="I19" i="195"/>
  <c r="I28" i="195"/>
  <c r="H19" i="195"/>
  <c r="H28" i="195"/>
  <c r="Q35" i="196"/>
  <c r="P35" i="196"/>
  <c r="O35" i="196"/>
  <c r="V35" i="196"/>
  <c r="N35" i="196"/>
  <c r="M35" i="196"/>
  <c r="L35" i="196"/>
  <c r="K35" i="196"/>
  <c r="S35" i="196"/>
  <c r="J35" i="196"/>
  <c r="R35" i="196"/>
  <c r="E35" i="196"/>
  <c r="V34" i="196"/>
  <c r="S34" i="196"/>
  <c r="T34" i="196"/>
  <c r="R34" i="196"/>
  <c r="I34" i="196"/>
  <c r="H34" i="196"/>
  <c r="S33" i="196"/>
  <c r="T33" i="196"/>
  <c r="R33" i="196"/>
  <c r="I33" i="196"/>
  <c r="H33" i="196"/>
  <c r="V32" i="196"/>
  <c r="S32" i="196"/>
  <c r="T32" i="196"/>
  <c r="R32" i="196"/>
  <c r="I32" i="196"/>
  <c r="H32" i="196"/>
  <c r="V31" i="196"/>
  <c r="S31" i="196"/>
  <c r="T31" i="196"/>
  <c r="R31" i="196"/>
  <c r="I31" i="196"/>
  <c r="H31" i="196"/>
  <c r="V30" i="196"/>
  <c r="S30" i="196"/>
  <c r="T30" i="196"/>
  <c r="R30" i="196"/>
  <c r="I30" i="196"/>
  <c r="H30" i="196"/>
  <c r="S29" i="196"/>
  <c r="T29" i="196"/>
  <c r="R29" i="196"/>
  <c r="I29" i="196"/>
  <c r="H29" i="196"/>
  <c r="V28" i="196"/>
  <c r="S28" i="196"/>
  <c r="T28" i="196"/>
  <c r="R28" i="196"/>
  <c r="I28" i="196"/>
  <c r="H28" i="196"/>
  <c r="V27" i="196"/>
  <c r="S27" i="196"/>
  <c r="T27" i="196"/>
  <c r="R27" i="196"/>
  <c r="I27" i="196"/>
  <c r="H27" i="196"/>
  <c r="V26" i="196"/>
  <c r="S26" i="196"/>
  <c r="T26" i="196"/>
  <c r="R26" i="196"/>
  <c r="I26" i="196"/>
  <c r="H26" i="196"/>
  <c r="V25" i="196"/>
  <c r="S25" i="196"/>
  <c r="T25" i="196"/>
  <c r="R25" i="196"/>
  <c r="I25" i="196"/>
  <c r="H25" i="196"/>
  <c r="S24" i="196"/>
  <c r="T24" i="196"/>
  <c r="R24" i="196"/>
  <c r="I24" i="196"/>
  <c r="H24" i="196"/>
  <c r="V23" i="196"/>
  <c r="S23" i="196"/>
  <c r="T23" i="196"/>
  <c r="R23" i="196"/>
  <c r="I23" i="196"/>
  <c r="H23" i="196"/>
  <c r="V22" i="196"/>
  <c r="S22" i="196"/>
  <c r="T22" i="196"/>
  <c r="R22" i="196"/>
  <c r="I22" i="196"/>
  <c r="H22" i="196"/>
  <c r="V21" i="196"/>
  <c r="S21" i="196"/>
  <c r="T21" i="196"/>
  <c r="R21" i="196"/>
  <c r="I21" i="196"/>
  <c r="H21" i="196"/>
  <c r="V20" i="196"/>
  <c r="S20" i="196"/>
  <c r="T20" i="196"/>
  <c r="R20" i="196"/>
  <c r="I20" i="196"/>
  <c r="I35" i="196"/>
  <c r="H20" i="196"/>
  <c r="H35" i="196"/>
  <c r="Q46" i="193"/>
  <c r="P46" i="193"/>
  <c r="O46" i="193"/>
  <c r="V46" i="193"/>
  <c r="N46" i="193"/>
  <c r="M46" i="193"/>
  <c r="L46" i="193"/>
  <c r="K46" i="193"/>
  <c r="S46" i="193"/>
  <c r="J46" i="193"/>
  <c r="R46" i="193"/>
  <c r="E46" i="193"/>
  <c r="V45" i="193"/>
  <c r="S45" i="193"/>
  <c r="R45" i="193"/>
  <c r="T45" i="193"/>
  <c r="I45" i="193"/>
  <c r="H45" i="193"/>
  <c r="V44" i="193"/>
  <c r="S44" i="193"/>
  <c r="R44" i="193"/>
  <c r="T44" i="193"/>
  <c r="I44" i="193"/>
  <c r="H44" i="193"/>
  <c r="V43" i="193"/>
  <c r="S43" i="193"/>
  <c r="R43" i="193"/>
  <c r="T43" i="193"/>
  <c r="I43" i="193"/>
  <c r="H43" i="193"/>
  <c r="V42" i="193"/>
  <c r="S42" i="193"/>
  <c r="R42" i="193"/>
  <c r="T42" i="193"/>
  <c r="I42" i="193"/>
  <c r="H42" i="193"/>
  <c r="V41" i="193"/>
  <c r="S41" i="193"/>
  <c r="R41" i="193"/>
  <c r="T41" i="193"/>
  <c r="I41" i="193"/>
  <c r="H41" i="193"/>
  <c r="V40" i="193"/>
  <c r="S40" i="193"/>
  <c r="R40" i="193"/>
  <c r="T40" i="193"/>
  <c r="I40" i="193"/>
  <c r="H40" i="193"/>
  <c r="V39" i="193"/>
  <c r="S39" i="193"/>
  <c r="R39" i="193"/>
  <c r="T39" i="193"/>
  <c r="I39" i="193"/>
  <c r="H39" i="193"/>
  <c r="V38" i="193"/>
  <c r="S38" i="193"/>
  <c r="R38" i="193"/>
  <c r="T38" i="193"/>
  <c r="I38" i="193"/>
  <c r="H38" i="193"/>
  <c r="V37" i="193"/>
  <c r="S37" i="193"/>
  <c r="R37" i="193"/>
  <c r="T37" i="193"/>
  <c r="I37" i="193"/>
  <c r="H37" i="193"/>
  <c r="V36" i="193"/>
  <c r="S36" i="193"/>
  <c r="R36" i="193"/>
  <c r="T36" i="193"/>
  <c r="I36" i="193"/>
  <c r="H36" i="193"/>
  <c r="V35" i="193"/>
  <c r="S35" i="193"/>
  <c r="T35" i="193"/>
  <c r="R35" i="193"/>
  <c r="I35" i="193"/>
  <c r="H35" i="193"/>
  <c r="V34" i="193"/>
  <c r="S34" i="193"/>
  <c r="T34" i="193"/>
  <c r="R34" i="193"/>
  <c r="I34" i="193"/>
  <c r="H34" i="193"/>
  <c r="S33" i="193"/>
  <c r="T33" i="193"/>
  <c r="R33" i="193"/>
  <c r="I33" i="193"/>
  <c r="H33" i="193"/>
  <c r="S32" i="193"/>
  <c r="R32" i="193"/>
  <c r="T32" i="193"/>
  <c r="I32" i="193"/>
  <c r="H32" i="193"/>
  <c r="V31" i="193"/>
  <c r="S31" i="193"/>
  <c r="R31" i="193"/>
  <c r="T31" i="193"/>
  <c r="I31" i="193"/>
  <c r="H31" i="193"/>
  <c r="V30" i="193"/>
  <c r="S30" i="193"/>
  <c r="R30" i="193"/>
  <c r="T30" i="193"/>
  <c r="I30" i="193"/>
  <c r="H30" i="193"/>
  <c r="V29" i="193"/>
  <c r="S29" i="193"/>
  <c r="R29" i="193"/>
  <c r="T29" i="193"/>
  <c r="I29" i="193"/>
  <c r="H29" i="193"/>
  <c r="V28" i="193"/>
  <c r="S28" i="193"/>
  <c r="R28" i="193"/>
  <c r="T28" i="193"/>
  <c r="I28" i="193"/>
  <c r="H28" i="193"/>
  <c r="V27" i="193"/>
  <c r="S27" i="193"/>
  <c r="R27" i="193"/>
  <c r="T27" i="193"/>
  <c r="I27" i="193"/>
  <c r="H27" i="193"/>
  <c r="V26" i="193"/>
  <c r="S26" i="193"/>
  <c r="R26" i="193"/>
  <c r="T26" i="193"/>
  <c r="I26" i="193"/>
  <c r="H26" i="193"/>
  <c r="S25" i="193"/>
  <c r="T25" i="193"/>
  <c r="R25" i="193"/>
  <c r="I25" i="193"/>
  <c r="H25" i="193"/>
  <c r="S24" i="193"/>
  <c r="R24" i="193"/>
  <c r="T24" i="193"/>
  <c r="I24" i="193"/>
  <c r="H24" i="193"/>
  <c r="S23" i="193"/>
  <c r="T23" i="193"/>
  <c r="R23" i="193"/>
  <c r="I23" i="193"/>
  <c r="H23" i="193"/>
  <c r="V22" i="193"/>
  <c r="S22" i="193"/>
  <c r="T22" i="193"/>
  <c r="R22" i="193"/>
  <c r="I22" i="193"/>
  <c r="H22" i="193"/>
  <c r="S21" i="193"/>
  <c r="R21" i="193"/>
  <c r="T21" i="193"/>
  <c r="I21" i="193"/>
  <c r="H21" i="193"/>
  <c r="H46" i="193"/>
  <c r="Q29" i="191"/>
  <c r="P29" i="191"/>
  <c r="O29" i="191"/>
  <c r="V29" i="191"/>
  <c r="N29" i="191"/>
  <c r="M29" i="191"/>
  <c r="L29" i="191"/>
  <c r="K29" i="191"/>
  <c r="S29" i="191"/>
  <c r="T29" i="191"/>
  <c r="J29" i="191"/>
  <c r="R29" i="191"/>
  <c r="E29" i="191"/>
  <c r="V26" i="191"/>
  <c r="S26" i="191"/>
  <c r="T26" i="191"/>
  <c r="R26" i="191"/>
  <c r="I26" i="191"/>
  <c r="H26" i="191"/>
  <c r="V25" i="191"/>
  <c r="S25" i="191"/>
  <c r="T25" i="191"/>
  <c r="R25" i="191"/>
  <c r="I25" i="191"/>
  <c r="H25" i="191"/>
  <c r="V24" i="191"/>
  <c r="S24" i="191"/>
  <c r="T24" i="191"/>
  <c r="R24" i="191"/>
  <c r="I24" i="191"/>
  <c r="H24" i="191"/>
  <c r="V23" i="191"/>
  <c r="S23" i="191"/>
  <c r="T23" i="191"/>
  <c r="R23" i="191"/>
  <c r="I23" i="191"/>
  <c r="H23" i="191"/>
  <c r="V22" i="191"/>
  <c r="S22" i="191"/>
  <c r="T22" i="191"/>
  <c r="R22" i="191"/>
  <c r="I22" i="191"/>
  <c r="H22" i="191"/>
  <c r="V21" i="191"/>
  <c r="S21" i="191"/>
  <c r="T21" i="191"/>
  <c r="R21" i="191"/>
  <c r="I21" i="191"/>
  <c r="H21" i="191"/>
  <c r="V20" i="191"/>
  <c r="S20" i="191"/>
  <c r="T20" i="191"/>
  <c r="R20" i="191"/>
  <c r="I20" i="191"/>
  <c r="I29" i="191"/>
  <c r="H20" i="191"/>
  <c r="H29" i="191"/>
  <c r="S19" i="201"/>
  <c r="T27" i="199"/>
  <c r="I46" i="193"/>
  <c r="T46" i="193"/>
  <c r="T35" i="196"/>
  <c r="S20" i="194"/>
  <c r="S29" i="194"/>
  <c r="Q30" i="190"/>
  <c r="P30" i="190"/>
  <c r="O30" i="190"/>
  <c r="V30" i="190"/>
  <c r="N30" i="190"/>
  <c r="M30" i="190"/>
  <c r="L30" i="190"/>
  <c r="K30" i="190"/>
  <c r="S30" i="190"/>
  <c r="T30" i="190"/>
  <c r="J30" i="190"/>
  <c r="R30" i="190"/>
  <c r="E30" i="190"/>
  <c r="I29" i="190"/>
  <c r="H29" i="190"/>
  <c r="I28" i="190"/>
  <c r="H28" i="190"/>
  <c r="S27" i="190"/>
  <c r="T27" i="190"/>
  <c r="R27" i="190"/>
  <c r="I27" i="190"/>
  <c r="H27" i="190"/>
  <c r="V26" i="190"/>
  <c r="S26" i="190"/>
  <c r="T26" i="190"/>
  <c r="R26" i="190"/>
  <c r="I26" i="190"/>
  <c r="H26" i="190"/>
  <c r="V25" i="190"/>
  <c r="S25" i="190"/>
  <c r="T25" i="190"/>
  <c r="R25" i="190"/>
  <c r="I25" i="190"/>
  <c r="H25" i="190"/>
  <c r="V24" i="190"/>
  <c r="S24" i="190"/>
  <c r="T24" i="190"/>
  <c r="R24" i="190"/>
  <c r="I24" i="190"/>
  <c r="H24" i="190"/>
  <c r="V23" i="190"/>
  <c r="S23" i="190"/>
  <c r="T23" i="190"/>
  <c r="R23" i="190"/>
  <c r="I23" i="190"/>
  <c r="H23" i="190"/>
  <c r="V22" i="190"/>
  <c r="S22" i="190"/>
  <c r="T22" i="190"/>
  <c r="R22" i="190"/>
  <c r="I22" i="190"/>
  <c r="H22" i="190"/>
  <c r="V21" i="190"/>
  <c r="S21" i="190"/>
  <c r="T21" i="190"/>
  <c r="R21" i="190"/>
  <c r="I21" i="190"/>
  <c r="H21" i="190"/>
  <c r="V20" i="190"/>
  <c r="S20" i="190"/>
  <c r="T20" i="190"/>
  <c r="R20" i="190"/>
  <c r="I20" i="190"/>
  <c r="I30" i="190"/>
  <c r="H20" i="190"/>
  <c r="H30" i="190"/>
  <c r="W28" i="189"/>
  <c r="X28" i="189"/>
  <c r="Q28" i="189"/>
  <c r="P28" i="189"/>
  <c r="O28" i="189"/>
  <c r="V28" i="189"/>
  <c r="N28" i="189"/>
  <c r="M28" i="189"/>
  <c r="L28" i="189"/>
  <c r="K28" i="189"/>
  <c r="S28" i="189"/>
  <c r="T28" i="189"/>
  <c r="J28" i="189"/>
  <c r="R28" i="189"/>
  <c r="E28" i="189"/>
  <c r="V27" i="189"/>
  <c r="S27" i="189"/>
  <c r="T27" i="189"/>
  <c r="R27" i="189"/>
  <c r="I27" i="189"/>
  <c r="H27" i="189"/>
  <c r="G27" i="189"/>
  <c r="F27" i="189"/>
  <c r="V26" i="189"/>
  <c r="S26" i="189"/>
  <c r="T26" i="189"/>
  <c r="R26" i="189"/>
  <c r="I26" i="189"/>
  <c r="H26" i="189"/>
  <c r="G26" i="189"/>
  <c r="W26" i="189"/>
  <c r="X26" i="189"/>
  <c r="F26" i="189"/>
  <c r="V25" i="189"/>
  <c r="S25" i="189"/>
  <c r="T25" i="189"/>
  <c r="R25" i="189"/>
  <c r="I25" i="189"/>
  <c r="H25" i="189"/>
  <c r="G25" i="189"/>
  <c r="W25" i="189"/>
  <c r="X25" i="189"/>
  <c r="F25" i="189"/>
  <c r="V24" i="189"/>
  <c r="S24" i="189"/>
  <c r="T24" i="189"/>
  <c r="R24" i="189"/>
  <c r="I24" i="189"/>
  <c r="H24" i="189"/>
  <c r="G24" i="189"/>
  <c r="W24" i="189"/>
  <c r="X24" i="189"/>
  <c r="F24" i="189"/>
  <c r="V23" i="189"/>
  <c r="S23" i="189"/>
  <c r="T23" i="189"/>
  <c r="R23" i="189"/>
  <c r="I23" i="189"/>
  <c r="H23" i="189"/>
  <c r="G23" i="189"/>
  <c r="W23" i="189"/>
  <c r="X23" i="189"/>
  <c r="F23" i="189"/>
  <c r="V22" i="189"/>
  <c r="S22" i="189"/>
  <c r="T22" i="189"/>
  <c r="R22" i="189"/>
  <c r="I22" i="189"/>
  <c r="H22" i="189"/>
  <c r="G22" i="189"/>
  <c r="W22" i="189"/>
  <c r="X22" i="189"/>
  <c r="F22" i="189"/>
  <c r="V21" i="189"/>
  <c r="S21" i="189"/>
  <c r="T21" i="189"/>
  <c r="R21" i="189"/>
  <c r="I21" i="189"/>
  <c r="H21" i="189"/>
  <c r="G21" i="189"/>
  <c r="W21" i="189"/>
  <c r="X21" i="189"/>
  <c r="F21" i="189"/>
  <c r="V20" i="189"/>
  <c r="S20" i="189"/>
  <c r="T20" i="189"/>
  <c r="R20" i="189"/>
  <c r="I20" i="189"/>
  <c r="I28" i="189"/>
  <c r="H20" i="189"/>
  <c r="H28" i="189"/>
  <c r="G20" i="189"/>
  <c r="W20" i="189"/>
  <c r="X20" i="189"/>
  <c r="F20" i="189"/>
  <c r="Q46" i="192"/>
  <c r="P46" i="192"/>
  <c r="O46" i="192"/>
  <c r="V46" i="192"/>
  <c r="N46" i="192"/>
  <c r="M46" i="192"/>
  <c r="L46" i="192"/>
  <c r="K46" i="192"/>
  <c r="S46" i="192"/>
  <c r="T46" i="192"/>
  <c r="J46" i="192"/>
  <c r="R46" i="192"/>
  <c r="E46" i="192"/>
  <c r="V45" i="192"/>
  <c r="S45" i="192"/>
  <c r="T45" i="192"/>
  <c r="R45" i="192"/>
  <c r="I45" i="192"/>
  <c r="H45" i="192"/>
  <c r="S44" i="192"/>
  <c r="T44" i="192"/>
  <c r="R44" i="192"/>
  <c r="I44" i="192"/>
  <c r="H44" i="192"/>
  <c r="S43" i="192"/>
  <c r="T43" i="192"/>
  <c r="R43" i="192"/>
  <c r="I43" i="192"/>
  <c r="H43" i="192"/>
  <c r="V42" i="192"/>
  <c r="S42" i="192"/>
  <c r="T42" i="192"/>
  <c r="R42" i="192"/>
  <c r="I42" i="192"/>
  <c r="H42" i="192"/>
  <c r="V41" i="192"/>
  <c r="S41" i="192"/>
  <c r="T41" i="192"/>
  <c r="R41" i="192"/>
  <c r="I41" i="192"/>
  <c r="H41" i="192"/>
  <c r="V40" i="192"/>
  <c r="S40" i="192"/>
  <c r="T40" i="192"/>
  <c r="R40" i="192"/>
  <c r="I40" i="192"/>
  <c r="H40" i="192"/>
  <c r="V39" i="192"/>
  <c r="S39" i="192"/>
  <c r="T39" i="192"/>
  <c r="R39" i="192"/>
  <c r="I39" i="192"/>
  <c r="H39" i="192"/>
  <c r="V38" i="192"/>
  <c r="S38" i="192"/>
  <c r="T38" i="192"/>
  <c r="R38" i="192"/>
  <c r="I38" i="192"/>
  <c r="H38" i="192"/>
  <c r="V37" i="192"/>
  <c r="S37" i="192"/>
  <c r="T37" i="192"/>
  <c r="R37" i="192"/>
  <c r="I37" i="192"/>
  <c r="H37" i="192"/>
  <c r="V36" i="192"/>
  <c r="S36" i="192"/>
  <c r="T36" i="192"/>
  <c r="R36" i="192"/>
  <c r="I36" i="192"/>
  <c r="H36" i="192"/>
  <c r="V35" i="192"/>
  <c r="S35" i="192"/>
  <c r="T35" i="192"/>
  <c r="R35" i="192"/>
  <c r="I35" i="192"/>
  <c r="H35" i="192"/>
  <c r="V34" i="192"/>
  <c r="S34" i="192"/>
  <c r="T34" i="192"/>
  <c r="R34" i="192"/>
  <c r="I34" i="192"/>
  <c r="H34" i="192"/>
  <c r="V33" i="192"/>
  <c r="S33" i="192"/>
  <c r="T33" i="192"/>
  <c r="R33" i="192"/>
  <c r="I33" i="192"/>
  <c r="H33" i="192"/>
  <c r="V32" i="192"/>
  <c r="S32" i="192"/>
  <c r="T32" i="192"/>
  <c r="R32" i="192"/>
  <c r="I32" i="192"/>
  <c r="H32" i="192"/>
  <c r="V31" i="192"/>
  <c r="S31" i="192"/>
  <c r="T31" i="192"/>
  <c r="R31" i="192"/>
  <c r="I31" i="192"/>
  <c r="H31" i="192"/>
  <c r="V30" i="192"/>
  <c r="S30" i="192"/>
  <c r="T30" i="192"/>
  <c r="R30" i="192"/>
  <c r="I30" i="192"/>
  <c r="H30" i="192"/>
  <c r="V29" i="192"/>
  <c r="S29" i="192"/>
  <c r="T29" i="192"/>
  <c r="R29" i="192"/>
  <c r="I29" i="192"/>
  <c r="H29" i="192"/>
  <c r="V28" i="192"/>
  <c r="S28" i="192"/>
  <c r="T28" i="192"/>
  <c r="R28" i="192"/>
  <c r="I28" i="192"/>
  <c r="H28" i="192"/>
  <c r="V27" i="192"/>
  <c r="S27" i="192"/>
  <c r="T27" i="192"/>
  <c r="R27" i="192"/>
  <c r="I27" i="192"/>
  <c r="H27" i="192"/>
  <c r="V26" i="192"/>
  <c r="S26" i="192"/>
  <c r="T26" i="192"/>
  <c r="R26" i="192"/>
  <c r="I26" i="192"/>
  <c r="H26" i="192"/>
  <c r="V25" i="192"/>
  <c r="S25" i="192"/>
  <c r="T25" i="192"/>
  <c r="R25" i="192"/>
  <c r="I25" i="192"/>
  <c r="H25" i="192"/>
  <c r="V24" i="192"/>
  <c r="S24" i="192"/>
  <c r="T24" i="192"/>
  <c r="R24" i="192"/>
  <c r="I24" i="192"/>
  <c r="H24" i="192"/>
  <c r="V23" i="192"/>
  <c r="S23" i="192"/>
  <c r="T23" i="192"/>
  <c r="R23" i="192"/>
  <c r="I23" i="192"/>
  <c r="H23" i="192"/>
  <c r="V22" i="192"/>
  <c r="S22" i="192"/>
  <c r="T22" i="192"/>
  <c r="R22" i="192"/>
  <c r="I22" i="192"/>
  <c r="H22" i="192"/>
  <c r="V21" i="192"/>
  <c r="S21" i="192"/>
  <c r="T21" i="192"/>
  <c r="R21" i="192"/>
  <c r="I21" i="192"/>
  <c r="H21" i="192"/>
  <c r="V20" i="192"/>
  <c r="S20" i="192"/>
  <c r="T20" i="192"/>
  <c r="R20" i="192"/>
  <c r="I20" i="192"/>
  <c r="I46" i="192"/>
  <c r="H20" i="192"/>
  <c r="H46" i="192"/>
  <c r="Q27" i="188"/>
  <c r="P27" i="188"/>
  <c r="O27" i="188"/>
  <c r="V27" i="188"/>
  <c r="X27" i="188"/>
  <c r="N27" i="188"/>
  <c r="M27" i="188"/>
  <c r="L27" i="188"/>
  <c r="K27" i="188"/>
  <c r="S27" i="188"/>
  <c r="T27" i="188"/>
  <c r="J27" i="188"/>
  <c r="R27" i="188"/>
  <c r="E27" i="188"/>
  <c r="V26" i="188"/>
  <c r="X26" i="188"/>
  <c r="S26" i="188"/>
  <c r="T26" i="188"/>
  <c r="R26" i="188"/>
  <c r="I26" i="188"/>
  <c r="H26" i="188"/>
  <c r="V25" i="188"/>
  <c r="X25" i="188"/>
  <c r="S25" i="188"/>
  <c r="T25" i="188"/>
  <c r="R25" i="188"/>
  <c r="I25" i="188"/>
  <c r="H25" i="188"/>
  <c r="V24" i="188"/>
  <c r="S24" i="188"/>
  <c r="T24" i="188"/>
  <c r="R24" i="188"/>
  <c r="I24" i="188"/>
  <c r="H24" i="188"/>
  <c r="W24" i="188"/>
  <c r="V23" i="188"/>
  <c r="X23" i="188"/>
  <c r="S23" i="188"/>
  <c r="T23" i="188"/>
  <c r="R23" i="188"/>
  <c r="I23" i="188"/>
  <c r="H23" i="188"/>
  <c r="V22" i="188"/>
  <c r="X22" i="188"/>
  <c r="S22" i="188"/>
  <c r="T22" i="188"/>
  <c r="R22" i="188"/>
  <c r="I22" i="188"/>
  <c r="H22" i="188"/>
  <c r="V21" i="188"/>
  <c r="X21" i="188"/>
  <c r="S21" i="188"/>
  <c r="T21" i="188"/>
  <c r="R21" i="188"/>
  <c r="I21" i="188"/>
  <c r="H21" i="188"/>
  <c r="V20" i="188"/>
  <c r="X20" i="188"/>
  <c r="S20" i="188"/>
  <c r="T20" i="188"/>
  <c r="R20" i="188"/>
  <c r="I20" i="188"/>
  <c r="H20" i="188"/>
  <c r="V19" i="188"/>
  <c r="X19" i="188"/>
  <c r="S19" i="188"/>
  <c r="T19" i="188"/>
  <c r="R19" i="188"/>
  <c r="I19" i="188"/>
  <c r="I27" i="188"/>
  <c r="H19" i="188"/>
  <c r="H27" i="188"/>
  <c r="Q27" i="181"/>
  <c r="P27" i="181"/>
  <c r="O27" i="181"/>
  <c r="V27" i="181"/>
  <c r="N27" i="181"/>
  <c r="M27" i="181"/>
  <c r="L27" i="181"/>
  <c r="K27" i="181"/>
  <c r="S27" i="181"/>
  <c r="T27" i="181"/>
  <c r="J27" i="181"/>
  <c r="R27" i="181"/>
  <c r="E27" i="181"/>
  <c r="I26" i="181"/>
  <c r="H26" i="181"/>
  <c r="F26" i="181"/>
  <c r="V25" i="181"/>
  <c r="S25" i="181"/>
  <c r="T25" i="181"/>
  <c r="R25" i="181"/>
  <c r="I25" i="181"/>
  <c r="H25" i="181"/>
  <c r="V24" i="181"/>
  <c r="S24" i="181"/>
  <c r="T24" i="181"/>
  <c r="R24" i="181"/>
  <c r="I24" i="181"/>
  <c r="H24" i="181"/>
  <c r="V23" i="181"/>
  <c r="S23" i="181"/>
  <c r="T23" i="181"/>
  <c r="R23" i="181"/>
  <c r="I23" i="181"/>
  <c r="H23" i="181"/>
  <c r="V22" i="181"/>
  <c r="S22" i="181"/>
  <c r="T22" i="181"/>
  <c r="R22" i="181"/>
  <c r="I22" i="181"/>
  <c r="H22" i="181"/>
  <c r="V21" i="181"/>
  <c r="S21" i="181"/>
  <c r="T21" i="181"/>
  <c r="R21" i="181"/>
  <c r="I21" i="181"/>
  <c r="H21" i="181"/>
  <c r="V20" i="181"/>
  <c r="S20" i="181"/>
  <c r="T20" i="181"/>
  <c r="R20" i="181"/>
  <c r="I20" i="181"/>
  <c r="H20" i="181"/>
  <c r="V19" i="181"/>
  <c r="S19" i="181"/>
  <c r="T19" i="181"/>
  <c r="R19" i="181"/>
  <c r="I19" i="181"/>
  <c r="I27" i="181"/>
  <c r="H19" i="181"/>
  <c r="H27" i="181"/>
  <c r="Q28" i="182"/>
  <c r="P28" i="182"/>
  <c r="O28" i="182"/>
  <c r="V28" i="182"/>
  <c r="N28" i="182"/>
  <c r="M28" i="182"/>
  <c r="S28" i="182"/>
  <c r="T28" i="182"/>
  <c r="L28" i="182"/>
  <c r="K28" i="182"/>
  <c r="J28" i="182"/>
  <c r="R28" i="182"/>
  <c r="E28" i="182"/>
  <c r="V27" i="182"/>
  <c r="S27" i="182"/>
  <c r="T27" i="182"/>
  <c r="R27" i="182"/>
  <c r="I27" i="182"/>
  <c r="H27" i="182"/>
  <c r="V26" i="182"/>
  <c r="S26" i="182"/>
  <c r="T26" i="182"/>
  <c r="R26" i="182"/>
  <c r="I26" i="182"/>
  <c r="H26" i="182"/>
  <c r="V25" i="182"/>
  <c r="S25" i="182"/>
  <c r="T25" i="182"/>
  <c r="R25" i="182"/>
  <c r="I25" i="182"/>
  <c r="H25" i="182"/>
  <c r="V24" i="182"/>
  <c r="S24" i="182"/>
  <c r="T24" i="182"/>
  <c r="R24" i="182"/>
  <c r="I24" i="182"/>
  <c r="H24" i="182"/>
  <c r="V23" i="182"/>
  <c r="S23" i="182"/>
  <c r="T23" i="182"/>
  <c r="R23" i="182"/>
  <c r="I23" i="182"/>
  <c r="H23" i="182"/>
  <c r="V22" i="182"/>
  <c r="S22" i="182"/>
  <c r="T22" i="182"/>
  <c r="R22" i="182"/>
  <c r="I22" i="182"/>
  <c r="H22" i="182"/>
  <c r="V21" i="182"/>
  <c r="S21" i="182"/>
  <c r="T21" i="182"/>
  <c r="R21" i="182"/>
  <c r="I21" i="182"/>
  <c r="H21" i="182"/>
  <c r="V20" i="182"/>
  <c r="S20" i="182"/>
  <c r="T20" i="182"/>
  <c r="R20" i="182"/>
  <c r="I20" i="182"/>
  <c r="I28" i="182"/>
  <c r="H20" i="182"/>
  <c r="H28" i="182"/>
  <c r="P24" i="183"/>
  <c r="L24" i="183"/>
  <c r="K24" i="183"/>
  <c r="J24" i="183"/>
  <c r="E24" i="183"/>
  <c r="S22" i="183"/>
  <c r="N22" i="183"/>
  <c r="R22" i="183" s="1"/>
  <c r="T22" i="183" s="1"/>
  <c r="I22" i="183"/>
  <c r="S21" i="183"/>
  <c r="N21" i="183"/>
  <c r="V21" i="183"/>
  <c r="X21" i="183" s="1"/>
  <c r="I21" i="183"/>
  <c r="H21" i="183"/>
  <c r="N20" i="183"/>
  <c r="N24" i="183"/>
  <c r="V24" i="183" s="1"/>
  <c r="X24" i="183" s="1"/>
  <c r="I20" i="183"/>
  <c r="I24" i="183"/>
  <c r="H20" i="183"/>
  <c r="Q27" i="184"/>
  <c r="P27" i="184"/>
  <c r="O27" i="184"/>
  <c r="V27" i="184"/>
  <c r="N27" i="184"/>
  <c r="M27" i="184"/>
  <c r="L27" i="184"/>
  <c r="K27" i="184"/>
  <c r="S27" i="184"/>
  <c r="T27" i="184"/>
  <c r="J27" i="184"/>
  <c r="R27" i="184"/>
  <c r="E27" i="184"/>
  <c r="V24" i="184"/>
  <c r="S24" i="184"/>
  <c r="T24" i="184"/>
  <c r="R24" i="184"/>
  <c r="I24" i="184"/>
  <c r="H24" i="184"/>
  <c r="V23" i="184"/>
  <c r="S23" i="184"/>
  <c r="T23" i="184"/>
  <c r="R23" i="184"/>
  <c r="I23" i="184"/>
  <c r="H23" i="184"/>
  <c r="V22" i="184"/>
  <c r="S22" i="184"/>
  <c r="T22" i="184"/>
  <c r="R22" i="184"/>
  <c r="I22" i="184"/>
  <c r="H22" i="184"/>
  <c r="V21" i="184"/>
  <c r="S21" i="184"/>
  <c r="T21" i="184"/>
  <c r="R21" i="184"/>
  <c r="I21" i="184"/>
  <c r="H21" i="184"/>
  <c r="V20" i="184"/>
  <c r="S20" i="184"/>
  <c r="T20" i="184"/>
  <c r="R20" i="184"/>
  <c r="I20" i="184"/>
  <c r="I27" i="184"/>
  <c r="H20" i="184"/>
  <c r="H27" i="184"/>
  <c r="Q26" i="185"/>
  <c r="P26" i="185"/>
  <c r="O26" i="185"/>
  <c r="V26" i="185"/>
  <c r="N26" i="185"/>
  <c r="M26" i="185"/>
  <c r="L26" i="185"/>
  <c r="K26" i="185"/>
  <c r="S26" i="185"/>
  <c r="J26" i="185"/>
  <c r="R26" i="185"/>
  <c r="E26" i="185"/>
  <c r="I25" i="185"/>
  <c r="H25" i="185"/>
  <c r="F25" i="185"/>
  <c r="V24" i="185"/>
  <c r="S24" i="185"/>
  <c r="T24" i="185"/>
  <c r="R24" i="185"/>
  <c r="I24" i="185"/>
  <c r="H24" i="185"/>
  <c r="V23" i="185"/>
  <c r="S23" i="185"/>
  <c r="T23" i="185"/>
  <c r="R23" i="185"/>
  <c r="I23" i="185"/>
  <c r="H23" i="185"/>
  <c r="V22" i="185"/>
  <c r="S22" i="185"/>
  <c r="T22" i="185"/>
  <c r="R22" i="185"/>
  <c r="I22" i="185"/>
  <c r="H22" i="185"/>
  <c r="V21" i="185"/>
  <c r="S21" i="185"/>
  <c r="T21" i="185"/>
  <c r="R21" i="185"/>
  <c r="I21" i="185"/>
  <c r="H21" i="185"/>
  <c r="V20" i="185"/>
  <c r="S20" i="185"/>
  <c r="T20" i="185"/>
  <c r="R20" i="185"/>
  <c r="I20" i="185"/>
  <c r="I26" i="185"/>
  <c r="H20" i="185"/>
  <c r="H26" i="185"/>
  <c r="Q28" i="186"/>
  <c r="P28" i="186"/>
  <c r="O28" i="186"/>
  <c r="V28" i="186"/>
  <c r="N28" i="186"/>
  <c r="M28" i="186"/>
  <c r="L28" i="186"/>
  <c r="K28" i="186"/>
  <c r="S28" i="186"/>
  <c r="J28" i="186"/>
  <c r="R28" i="186"/>
  <c r="E28" i="186"/>
  <c r="V26" i="186"/>
  <c r="S26" i="186"/>
  <c r="T26" i="186"/>
  <c r="R26" i="186"/>
  <c r="I26" i="186"/>
  <c r="H26" i="186"/>
  <c r="V25" i="186"/>
  <c r="S25" i="186"/>
  <c r="T25" i="186"/>
  <c r="R25" i="186"/>
  <c r="I25" i="186"/>
  <c r="H25" i="186"/>
  <c r="V24" i="186"/>
  <c r="S24" i="186"/>
  <c r="T24" i="186"/>
  <c r="R24" i="186"/>
  <c r="I24" i="186"/>
  <c r="H24" i="186"/>
  <c r="V23" i="186"/>
  <c r="S23" i="186"/>
  <c r="T23" i="186"/>
  <c r="R23" i="186"/>
  <c r="I23" i="186"/>
  <c r="H23" i="186"/>
  <c r="V22" i="186"/>
  <c r="S22" i="186"/>
  <c r="T22" i="186"/>
  <c r="R22" i="186"/>
  <c r="I22" i="186"/>
  <c r="H22" i="186"/>
  <c r="V21" i="186"/>
  <c r="S21" i="186"/>
  <c r="T21" i="186"/>
  <c r="R21" i="186"/>
  <c r="I21" i="186"/>
  <c r="H21" i="186"/>
  <c r="V20" i="186"/>
  <c r="S20" i="186"/>
  <c r="T20" i="186"/>
  <c r="R20" i="186"/>
  <c r="I20" i="186"/>
  <c r="I28" i="186"/>
  <c r="H20" i="186"/>
  <c r="H28" i="186"/>
  <c r="S25" i="187"/>
  <c r="P25" i="187"/>
  <c r="N25" i="187"/>
  <c r="V25" i="187"/>
  <c r="L25" i="187"/>
  <c r="J25" i="187"/>
  <c r="R25" i="187"/>
  <c r="E25" i="187"/>
  <c r="V22" i="187"/>
  <c r="S22" i="187"/>
  <c r="T22" i="187"/>
  <c r="R22" i="187"/>
  <c r="I22" i="187"/>
  <c r="H22" i="187"/>
  <c r="V21" i="187"/>
  <c r="S21" i="187"/>
  <c r="T21" i="187"/>
  <c r="R21" i="187"/>
  <c r="I21" i="187"/>
  <c r="H21" i="187"/>
  <c r="V20" i="187"/>
  <c r="S20" i="187"/>
  <c r="T20" i="187"/>
  <c r="R20" i="187"/>
  <c r="I20" i="187"/>
  <c r="I25" i="187"/>
  <c r="H20" i="187"/>
  <c r="H25" i="187"/>
  <c r="Q25" i="180"/>
  <c r="P25" i="180"/>
  <c r="O25" i="180"/>
  <c r="V25" i="180"/>
  <c r="N25" i="180"/>
  <c r="M25" i="180"/>
  <c r="L25" i="180"/>
  <c r="K25" i="180"/>
  <c r="S25" i="180"/>
  <c r="T25" i="180"/>
  <c r="J25" i="180"/>
  <c r="R25" i="180"/>
  <c r="I25" i="180"/>
  <c r="E25" i="180"/>
  <c r="V22" i="180"/>
  <c r="S22" i="180"/>
  <c r="R22" i="180"/>
  <c r="T22" i="180"/>
  <c r="I22" i="180"/>
  <c r="H22" i="180"/>
  <c r="V21" i="180"/>
  <c r="S21" i="180"/>
  <c r="R21" i="180"/>
  <c r="T21" i="180"/>
  <c r="I21" i="180"/>
  <c r="H21" i="180"/>
  <c r="V20" i="180"/>
  <c r="S20" i="180"/>
  <c r="R20" i="180"/>
  <c r="T20" i="180"/>
  <c r="I20" i="180"/>
  <c r="H20" i="180"/>
  <c r="H25" i="180"/>
  <c r="X24" i="188"/>
  <c r="T25" i="187"/>
  <c r="T28" i="186"/>
  <c r="T26" i="185"/>
  <c r="R20" i="183"/>
  <c r="T20" i="183" s="1"/>
  <c r="V20" i="183"/>
  <c r="X20" i="183" s="1"/>
  <c r="R21" i="183"/>
  <c r="T21" i="183"/>
  <c r="Q24" i="176"/>
  <c r="P24" i="176"/>
  <c r="O24" i="176"/>
  <c r="V24" i="176"/>
  <c r="N24" i="176"/>
  <c r="M24" i="176"/>
  <c r="L24" i="176"/>
  <c r="K24" i="176"/>
  <c r="J24" i="176"/>
  <c r="H24" i="176"/>
  <c r="E24" i="176"/>
  <c r="I23" i="176"/>
  <c r="H23" i="176"/>
  <c r="V22" i="176"/>
  <c r="S22" i="176"/>
  <c r="T22" i="176"/>
  <c r="R22" i="176"/>
  <c r="I22" i="176"/>
  <c r="H22" i="176"/>
  <c r="V21" i="176"/>
  <c r="S21" i="176"/>
  <c r="T21" i="176"/>
  <c r="R21" i="176"/>
  <c r="I21" i="176"/>
  <c r="H21" i="176"/>
  <c r="V20" i="176"/>
  <c r="S20" i="176"/>
  <c r="T20" i="176"/>
  <c r="R20" i="176"/>
  <c r="I20" i="176"/>
  <c r="H20" i="176"/>
  <c r="V19" i="176"/>
  <c r="S19" i="176"/>
  <c r="S24" i="176"/>
  <c r="R19" i="176"/>
  <c r="R24" i="176"/>
  <c r="I19" i="176"/>
  <c r="I24" i="176"/>
  <c r="H19" i="176"/>
  <c r="Q26" i="177"/>
  <c r="P26" i="177"/>
  <c r="O26" i="177"/>
  <c r="V26" i="177"/>
  <c r="N26" i="177"/>
  <c r="M26" i="177"/>
  <c r="L26" i="177"/>
  <c r="K26" i="177"/>
  <c r="S26" i="177"/>
  <c r="J26" i="177"/>
  <c r="R26" i="177"/>
  <c r="E26" i="177"/>
  <c r="I25" i="177"/>
  <c r="H25" i="177"/>
  <c r="I24" i="177"/>
  <c r="H24" i="177"/>
  <c r="I23" i="177"/>
  <c r="H23" i="177"/>
  <c r="V22" i="177"/>
  <c r="S22" i="177"/>
  <c r="R22" i="177"/>
  <c r="T22" i="177"/>
  <c r="I22" i="177"/>
  <c r="H22" i="177"/>
  <c r="V21" i="177"/>
  <c r="S21" i="177"/>
  <c r="R21" i="177"/>
  <c r="T21" i="177"/>
  <c r="I21" i="177"/>
  <c r="H21" i="177"/>
  <c r="V20" i="177"/>
  <c r="S20" i="177"/>
  <c r="R20" i="177"/>
  <c r="T20" i="177"/>
  <c r="I20" i="177"/>
  <c r="I26" i="177"/>
  <c r="H20" i="177"/>
  <c r="H26" i="177"/>
  <c r="Q26" i="178"/>
  <c r="P26" i="178"/>
  <c r="O26" i="178"/>
  <c r="V26" i="178"/>
  <c r="N26" i="178"/>
  <c r="M26" i="178"/>
  <c r="L26" i="178"/>
  <c r="K26" i="178"/>
  <c r="S26" i="178"/>
  <c r="T26" i="178"/>
  <c r="J26" i="178"/>
  <c r="R26" i="178"/>
  <c r="E26" i="178"/>
  <c r="V23" i="178"/>
  <c r="S23" i="178"/>
  <c r="T23" i="178"/>
  <c r="R23" i="178"/>
  <c r="I23" i="178"/>
  <c r="H23" i="178"/>
  <c r="V22" i="178"/>
  <c r="S22" i="178"/>
  <c r="T22" i="178"/>
  <c r="R22" i="178"/>
  <c r="I22" i="178"/>
  <c r="H22" i="178"/>
  <c r="V21" i="178"/>
  <c r="S21" i="178"/>
  <c r="T21" i="178"/>
  <c r="R21" i="178"/>
  <c r="I21" i="178"/>
  <c r="H21" i="178"/>
  <c r="V20" i="178"/>
  <c r="S20" i="178"/>
  <c r="T20" i="178"/>
  <c r="R20" i="178"/>
  <c r="I20" i="178"/>
  <c r="I26" i="178"/>
  <c r="H20" i="178"/>
  <c r="H26" i="178"/>
  <c r="Q31" i="179"/>
  <c r="P31" i="179"/>
  <c r="O31" i="179"/>
  <c r="V31" i="179"/>
  <c r="N31" i="179"/>
  <c r="M31" i="179"/>
  <c r="L31" i="179"/>
  <c r="K31" i="179"/>
  <c r="S31" i="179"/>
  <c r="T31" i="179"/>
  <c r="J31" i="179"/>
  <c r="R31" i="179"/>
  <c r="E31" i="179"/>
  <c r="V23" i="179"/>
  <c r="S23" i="179"/>
  <c r="R23" i="179"/>
  <c r="T23" i="179"/>
  <c r="I23" i="179"/>
  <c r="H23" i="179"/>
  <c r="V22" i="179"/>
  <c r="S22" i="179"/>
  <c r="R22" i="179"/>
  <c r="T22" i="179"/>
  <c r="I22" i="179"/>
  <c r="H22" i="179"/>
  <c r="V21" i="179"/>
  <c r="S21" i="179"/>
  <c r="R21" i="179"/>
  <c r="T21" i="179"/>
  <c r="I21" i="179"/>
  <c r="H21" i="179"/>
  <c r="V20" i="179"/>
  <c r="S20" i="179"/>
  <c r="R20" i="179"/>
  <c r="T20" i="179"/>
  <c r="I20" i="179"/>
  <c r="I31" i="179"/>
  <c r="H20" i="179"/>
  <c r="H31" i="179"/>
  <c r="Q26" i="175"/>
  <c r="P26" i="175"/>
  <c r="O26" i="175"/>
  <c r="V26" i="175"/>
  <c r="N26" i="175"/>
  <c r="M26" i="175"/>
  <c r="L26" i="175"/>
  <c r="K26" i="175"/>
  <c r="J26" i="175"/>
  <c r="E26" i="175"/>
  <c r="I25" i="175"/>
  <c r="H25" i="175"/>
  <c r="V24" i="175"/>
  <c r="S24" i="175"/>
  <c r="T24" i="175"/>
  <c r="R24" i="175"/>
  <c r="I24" i="175"/>
  <c r="H24" i="175"/>
  <c r="V23" i="175"/>
  <c r="S23" i="175"/>
  <c r="T23" i="175"/>
  <c r="R23" i="175"/>
  <c r="I23" i="175"/>
  <c r="H23" i="175"/>
  <c r="V22" i="175"/>
  <c r="S22" i="175"/>
  <c r="T22" i="175"/>
  <c r="R22" i="175"/>
  <c r="I22" i="175"/>
  <c r="H22" i="175"/>
  <c r="V21" i="175"/>
  <c r="S21" i="175"/>
  <c r="T21" i="175"/>
  <c r="R21" i="175"/>
  <c r="I21" i="175"/>
  <c r="H21" i="175"/>
  <c r="V20" i="175"/>
  <c r="S20" i="175"/>
  <c r="S26" i="175"/>
  <c r="R20" i="175"/>
  <c r="R26" i="175"/>
  <c r="I20" i="175"/>
  <c r="I26" i="175"/>
  <c r="H20" i="175"/>
  <c r="H26" i="175"/>
  <c r="H20" i="174"/>
  <c r="I20" i="174"/>
  <c r="R20" i="174"/>
  <c r="S20" i="174"/>
  <c r="T20" i="174"/>
  <c r="V20" i="174"/>
  <c r="H21" i="174"/>
  <c r="I21" i="174"/>
  <c r="R21" i="174"/>
  <c r="S21" i="174"/>
  <c r="T21" i="174"/>
  <c r="V21" i="174"/>
  <c r="H22" i="174"/>
  <c r="I22" i="174"/>
  <c r="R22" i="174"/>
  <c r="S22" i="174"/>
  <c r="T22" i="174"/>
  <c r="V22" i="174"/>
  <c r="H23" i="174"/>
  <c r="I23" i="174"/>
  <c r="R23" i="174"/>
  <c r="S23" i="174"/>
  <c r="T23" i="174"/>
  <c r="V23" i="174"/>
  <c r="H24" i="174"/>
  <c r="I24" i="174"/>
  <c r="R24" i="174"/>
  <c r="S24" i="174"/>
  <c r="T24" i="174"/>
  <c r="V24" i="174"/>
  <c r="H25" i="174"/>
  <c r="I25" i="174"/>
  <c r="R25" i="174"/>
  <c r="S25" i="174"/>
  <c r="T25" i="174"/>
  <c r="V25" i="174"/>
  <c r="H26" i="174"/>
  <c r="I26" i="174"/>
  <c r="R26" i="174"/>
  <c r="S26" i="174"/>
  <c r="T26" i="174"/>
  <c r="V26" i="174"/>
  <c r="H27" i="174"/>
  <c r="I27" i="174"/>
  <c r="R27" i="174"/>
  <c r="S27" i="174"/>
  <c r="T27" i="174"/>
  <c r="V27" i="174"/>
  <c r="H28" i="174"/>
  <c r="I28" i="174"/>
  <c r="R28" i="174"/>
  <c r="S28" i="174"/>
  <c r="T28" i="174"/>
  <c r="V28" i="174"/>
  <c r="H29" i="174"/>
  <c r="I29" i="174"/>
  <c r="R29" i="174"/>
  <c r="S29" i="174"/>
  <c r="T29" i="174"/>
  <c r="V29" i="174"/>
  <c r="E30" i="174"/>
  <c r="H30" i="174"/>
  <c r="I30" i="174"/>
  <c r="J30" i="174"/>
  <c r="K30" i="174"/>
  <c r="L30" i="174"/>
  <c r="M30" i="174"/>
  <c r="N30" i="174"/>
  <c r="O30" i="174"/>
  <c r="P30" i="174"/>
  <c r="Q30" i="174"/>
  <c r="R30" i="174"/>
  <c r="S30" i="174"/>
  <c r="T30" i="174"/>
  <c r="V30" i="174"/>
  <c r="H19" i="173"/>
  <c r="I19" i="173"/>
  <c r="R19" i="173"/>
  <c r="S19" i="173"/>
  <c r="T19" i="173"/>
  <c r="V19" i="173"/>
  <c r="H20" i="173"/>
  <c r="I20" i="173"/>
  <c r="R20" i="173"/>
  <c r="S20" i="173"/>
  <c r="T20" i="173"/>
  <c r="V20" i="173"/>
  <c r="H21" i="173"/>
  <c r="I21" i="173"/>
  <c r="R21" i="173"/>
  <c r="S21" i="173"/>
  <c r="T21" i="173"/>
  <c r="V21" i="173"/>
  <c r="H22" i="173"/>
  <c r="I22" i="173"/>
  <c r="R22" i="173"/>
  <c r="S22" i="173"/>
  <c r="T22" i="173"/>
  <c r="V22" i="173"/>
  <c r="H23" i="173"/>
  <c r="I23" i="173"/>
  <c r="R23" i="173"/>
  <c r="S23" i="173"/>
  <c r="T23" i="173"/>
  <c r="V23" i="173"/>
  <c r="H24" i="173"/>
  <c r="I24" i="173"/>
  <c r="R24" i="173"/>
  <c r="S24" i="173"/>
  <c r="T24" i="173"/>
  <c r="V24" i="173"/>
  <c r="E25" i="173"/>
  <c r="H25" i="173"/>
  <c r="I25" i="173"/>
  <c r="J25" i="173"/>
  <c r="K25" i="173"/>
  <c r="L25" i="173"/>
  <c r="M25" i="173"/>
  <c r="N25" i="173"/>
  <c r="O25" i="173"/>
  <c r="P25" i="173"/>
  <c r="Q25" i="173"/>
  <c r="R25" i="173"/>
  <c r="S25" i="173"/>
  <c r="T25" i="173"/>
  <c r="V25" i="173"/>
  <c r="H18" i="172"/>
  <c r="I18" i="172"/>
  <c r="R18" i="172"/>
  <c r="S18" i="172"/>
  <c r="T18" i="172"/>
  <c r="V18" i="172"/>
  <c r="H19" i="172"/>
  <c r="I19" i="172"/>
  <c r="R19" i="172"/>
  <c r="S19" i="172"/>
  <c r="T19" i="172"/>
  <c r="V19" i="172"/>
  <c r="H20" i="172"/>
  <c r="I20" i="172"/>
  <c r="R20" i="172"/>
  <c r="S20" i="172"/>
  <c r="T20" i="172"/>
  <c r="V20" i="172"/>
  <c r="H21" i="172"/>
  <c r="I21" i="172"/>
  <c r="R21" i="172"/>
  <c r="S21" i="172"/>
  <c r="T21" i="172"/>
  <c r="V21" i="172"/>
  <c r="H22" i="172"/>
  <c r="I22" i="172"/>
  <c r="R22" i="172"/>
  <c r="S22" i="172"/>
  <c r="T22" i="172"/>
  <c r="V22" i="172"/>
  <c r="H23" i="172"/>
  <c r="I23" i="172"/>
  <c r="R23" i="172"/>
  <c r="S23" i="172"/>
  <c r="T23" i="172"/>
  <c r="V23" i="172"/>
  <c r="H24" i="172"/>
  <c r="I24" i="172"/>
  <c r="R24" i="172"/>
  <c r="S24" i="172"/>
  <c r="T24" i="172"/>
  <c r="V24" i="172"/>
  <c r="H25" i="172"/>
  <c r="I25" i="172"/>
  <c r="R25" i="172"/>
  <c r="S25" i="172"/>
  <c r="T25" i="172"/>
  <c r="V25" i="172"/>
  <c r="H26" i="172"/>
  <c r="I26" i="172"/>
  <c r="R26" i="172"/>
  <c r="S26" i="172"/>
  <c r="T26" i="172"/>
  <c r="V26" i="172"/>
  <c r="H27" i="172"/>
  <c r="I27" i="172"/>
  <c r="R27" i="172"/>
  <c r="S27" i="172"/>
  <c r="T27" i="172"/>
  <c r="V27" i="172"/>
  <c r="H28" i="172"/>
  <c r="I28" i="172"/>
  <c r="R28" i="172"/>
  <c r="S28" i="172"/>
  <c r="T28" i="172"/>
  <c r="H29" i="172"/>
  <c r="I29" i="172"/>
  <c r="R29" i="172"/>
  <c r="S29" i="172"/>
  <c r="T29" i="172"/>
  <c r="E30" i="172"/>
  <c r="H30" i="172"/>
  <c r="I30" i="172"/>
  <c r="J30" i="172"/>
  <c r="K30" i="172"/>
  <c r="L30" i="172"/>
  <c r="M30" i="172"/>
  <c r="N30" i="172"/>
  <c r="O30" i="172"/>
  <c r="P30" i="172"/>
  <c r="Q30" i="172"/>
  <c r="R30" i="172"/>
  <c r="S30" i="172"/>
  <c r="T30" i="172"/>
  <c r="V30" i="172"/>
  <c r="H20" i="170"/>
  <c r="I20" i="170"/>
  <c r="R20" i="170"/>
  <c r="S20" i="170"/>
  <c r="T20" i="170"/>
  <c r="H21" i="170"/>
  <c r="I21" i="170"/>
  <c r="R21" i="170"/>
  <c r="S21" i="170"/>
  <c r="T21" i="170"/>
  <c r="H22" i="170"/>
  <c r="I22" i="170"/>
  <c r="R22" i="170"/>
  <c r="S22" i="170"/>
  <c r="T22" i="170"/>
  <c r="H23" i="170"/>
  <c r="I23" i="170"/>
  <c r="R23" i="170"/>
  <c r="S23" i="170"/>
  <c r="T23" i="170"/>
  <c r="H24" i="170"/>
  <c r="I24" i="170"/>
  <c r="R24" i="170"/>
  <c r="S24" i="170"/>
  <c r="T24" i="170"/>
  <c r="V24" i="170"/>
  <c r="H25" i="170"/>
  <c r="I25" i="170"/>
  <c r="R25" i="170"/>
  <c r="S25" i="170"/>
  <c r="T25" i="170"/>
  <c r="V25" i="170"/>
  <c r="H26" i="170"/>
  <c r="I26" i="170"/>
  <c r="R26" i="170"/>
  <c r="V26" i="170"/>
  <c r="H27" i="170"/>
  <c r="I27" i="170"/>
  <c r="R27" i="170"/>
  <c r="S27" i="170"/>
  <c r="T27" i="170"/>
  <c r="E28" i="170"/>
  <c r="H28" i="170"/>
  <c r="I28" i="170"/>
  <c r="J28" i="170"/>
  <c r="K28" i="170"/>
  <c r="L28" i="170"/>
  <c r="M28" i="170"/>
  <c r="N28" i="170"/>
  <c r="O28" i="170"/>
  <c r="P28" i="170"/>
  <c r="Q28" i="170"/>
  <c r="R28" i="170"/>
  <c r="S28" i="170"/>
  <c r="T28" i="170"/>
  <c r="V28" i="170"/>
  <c r="G19" i="169"/>
  <c r="H19" i="169"/>
  <c r="Q19" i="169"/>
  <c r="R19" i="169"/>
  <c r="S19" i="169"/>
  <c r="U19" i="169"/>
  <c r="G20" i="169"/>
  <c r="H20" i="169"/>
  <c r="Q20" i="169"/>
  <c r="R20" i="169"/>
  <c r="S20" i="169"/>
  <c r="U20" i="169"/>
  <c r="G21" i="169"/>
  <c r="H21" i="169"/>
  <c r="Q21" i="169"/>
  <c r="R21" i="169"/>
  <c r="S21" i="169"/>
  <c r="U21" i="169"/>
  <c r="G22" i="169"/>
  <c r="H22" i="169"/>
  <c r="Q22" i="169"/>
  <c r="R22" i="169"/>
  <c r="S22" i="169"/>
  <c r="U22" i="169"/>
  <c r="G23" i="169"/>
  <c r="H23" i="169"/>
  <c r="Q23" i="169"/>
  <c r="R23" i="169"/>
  <c r="S23" i="169"/>
  <c r="U23" i="169"/>
  <c r="G24" i="169"/>
  <c r="H24" i="169"/>
  <c r="Q24" i="169"/>
  <c r="R24" i="169"/>
  <c r="S24" i="169"/>
  <c r="U24" i="169"/>
  <c r="G25" i="169"/>
  <c r="H25" i="169"/>
  <c r="Q25" i="169"/>
  <c r="R25" i="169"/>
  <c r="S25" i="169"/>
  <c r="U25" i="169"/>
  <c r="D26" i="169"/>
  <c r="G26" i="169"/>
  <c r="H26" i="169"/>
  <c r="I26" i="169"/>
  <c r="J26" i="169"/>
  <c r="K26" i="169"/>
  <c r="L26" i="169"/>
  <c r="M26" i="169"/>
  <c r="N26" i="169"/>
  <c r="O26" i="169"/>
  <c r="P26" i="169"/>
  <c r="Q26" i="169"/>
  <c r="R26" i="169"/>
  <c r="S26" i="169"/>
  <c r="U26" i="169"/>
  <c r="H20" i="168"/>
  <c r="I20" i="168"/>
  <c r="R20" i="168"/>
  <c r="S20" i="168"/>
  <c r="T20" i="168"/>
  <c r="V20" i="168"/>
  <c r="H21" i="168"/>
  <c r="I21" i="168"/>
  <c r="R21" i="168"/>
  <c r="S21" i="168"/>
  <c r="T21" i="168"/>
  <c r="V21" i="168"/>
  <c r="H22" i="168"/>
  <c r="I22" i="168"/>
  <c r="R22" i="168"/>
  <c r="S22" i="168"/>
  <c r="T22" i="168"/>
  <c r="V22" i="168"/>
  <c r="H23" i="168"/>
  <c r="I23" i="168"/>
  <c r="R23" i="168"/>
  <c r="S23" i="168"/>
  <c r="T23" i="168"/>
  <c r="V23" i="168"/>
  <c r="H24" i="168"/>
  <c r="I24" i="168"/>
  <c r="R24" i="168"/>
  <c r="S24" i="168"/>
  <c r="T24" i="168"/>
  <c r="H25" i="168"/>
  <c r="I25" i="168"/>
  <c r="R25" i="168"/>
  <c r="S25" i="168"/>
  <c r="T25" i="168"/>
  <c r="V25" i="168"/>
  <c r="E26" i="168"/>
  <c r="H26" i="168"/>
  <c r="I26" i="168"/>
  <c r="J26" i="168"/>
  <c r="K26" i="168"/>
  <c r="L26" i="168"/>
  <c r="M26" i="168"/>
  <c r="N26" i="168"/>
  <c r="O26" i="168"/>
  <c r="P26" i="168"/>
  <c r="Q26" i="168"/>
  <c r="R26" i="168"/>
  <c r="S26" i="168"/>
  <c r="T26" i="168"/>
  <c r="V26" i="168"/>
  <c r="H20" i="167"/>
  <c r="I20" i="167"/>
  <c r="R20" i="167"/>
  <c r="S20" i="167"/>
  <c r="T20" i="167"/>
  <c r="V20" i="167"/>
  <c r="H21" i="167"/>
  <c r="I21" i="167"/>
  <c r="R21" i="167"/>
  <c r="S21" i="167"/>
  <c r="T21" i="167"/>
  <c r="V21" i="167"/>
  <c r="H22" i="167"/>
  <c r="I22" i="167"/>
  <c r="R22" i="167"/>
  <c r="S22" i="167"/>
  <c r="T22" i="167"/>
  <c r="V22" i="167"/>
  <c r="H23" i="167"/>
  <c r="I23" i="167"/>
  <c r="R23" i="167"/>
  <c r="S23" i="167"/>
  <c r="T23" i="167"/>
  <c r="V23" i="167"/>
  <c r="H24" i="167"/>
  <c r="I24" i="167"/>
  <c r="R24" i="167"/>
  <c r="S24" i="167"/>
  <c r="T24" i="167"/>
  <c r="V24" i="167"/>
  <c r="H25" i="167"/>
  <c r="I25" i="167"/>
  <c r="R25" i="167"/>
  <c r="S25" i="167"/>
  <c r="T25" i="167"/>
  <c r="V25" i="167"/>
  <c r="H26" i="167"/>
  <c r="I26" i="167"/>
  <c r="R26" i="167"/>
  <c r="S26" i="167"/>
  <c r="T26" i="167"/>
  <c r="V26" i="167"/>
  <c r="H27" i="167"/>
  <c r="I27" i="167"/>
  <c r="R27" i="167"/>
  <c r="S27" i="167"/>
  <c r="T27" i="167"/>
  <c r="V27" i="167"/>
  <c r="E28" i="167"/>
  <c r="H28" i="167"/>
  <c r="I28" i="167"/>
  <c r="J28" i="167"/>
  <c r="K28" i="167"/>
  <c r="L28" i="167"/>
  <c r="M28" i="167"/>
  <c r="N28" i="167"/>
  <c r="O28" i="167"/>
  <c r="P28" i="167"/>
  <c r="Q28" i="167"/>
  <c r="R28" i="167"/>
  <c r="S28" i="167"/>
  <c r="T28" i="167"/>
  <c r="V28" i="167"/>
  <c r="H20" i="166"/>
  <c r="I20" i="166"/>
  <c r="R20" i="166"/>
  <c r="T20" i="166"/>
  <c r="V20" i="166"/>
  <c r="H21" i="166"/>
  <c r="I21" i="166"/>
  <c r="R21" i="166"/>
  <c r="S21" i="166"/>
  <c r="T21" i="166"/>
  <c r="V21" i="166"/>
  <c r="H22" i="166"/>
  <c r="I22" i="166"/>
  <c r="R22" i="166"/>
  <c r="S22" i="166"/>
  <c r="T22" i="166"/>
  <c r="V22" i="166"/>
  <c r="H23" i="166"/>
  <c r="I23" i="166"/>
  <c r="R23" i="166"/>
  <c r="S23" i="166"/>
  <c r="T23" i="166"/>
  <c r="V23" i="166"/>
  <c r="H24" i="166"/>
  <c r="I24" i="166"/>
  <c r="R24" i="166"/>
  <c r="S24" i="166"/>
  <c r="T24" i="166"/>
  <c r="V24" i="166"/>
  <c r="E25" i="166"/>
  <c r="H25" i="166"/>
  <c r="I25" i="166"/>
  <c r="J25" i="166"/>
  <c r="K25" i="166"/>
  <c r="L25" i="166"/>
  <c r="M25" i="166"/>
  <c r="N25" i="166"/>
  <c r="O25" i="166"/>
  <c r="P25" i="166"/>
  <c r="Q25" i="166"/>
  <c r="R25" i="166"/>
  <c r="S25" i="166"/>
  <c r="T25" i="166"/>
  <c r="V25" i="166"/>
  <c r="H20" i="165"/>
  <c r="I20" i="165"/>
  <c r="R20" i="165"/>
  <c r="S20" i="165"/>
  <c r="T20" i="165"/>
  <c r="V20" i="165"/>
  <c r="H21" i="165"/>
  <c r="I21" i="165"/>
  <c r="R21" i="165"/>
  <c r="S21" i="165"/>
  <c r="T21" i="165"/>
  <c r="V21" i="165"/>
  <c r="H22" i="165"/>
  <c r="I22" i="165"/>
  <c r="R22" i="165"/>
  <c r="S22" i="165"/>
  <c r="T22" i="165"/>
  <c r="V22" i="165"/>
  <c r="H23" i="165"/>
  <c r="I23" i="165"/>
  <c r="R23" i="165"/>
  <c r="S23" i="165"/>
  <c r="T23" i="165"/>
  <c r="V23" i="165"/>
  <c r="H24" i="165"/>
  <c r="I24" i="165"/>
  <c r="R24" i="165"/>
  <c r="S24" i="165"/>
  <c r="T24" i="165"/>
  <c r="H25" i="165"/>
  <c r="I25" i="165"/>
  <c r="R25" i="165"/>
  <c r="S25" i="165"/>
  <c r="T25" i="165"/>
  <c r="V25" i="165"/>
  <c r="E26" i="165"/>
  <c r="H26" i="165"/>
  <c r="I26" i="165"/>
  <c r="J26" i="165"/>
  <c r="K26" i="165"/>
  <c r="L26" i="165"/>
  <c r="M26" i="165"/>
  <c r="N26" i="165"/>
  <c r="O26" i="165"/>
  <c r="P26" i="165"/>
  <c r="Q26" i="165"/>
  <c r="R26" i="165"/>
  <c r="S26" i="165"/>
  <c r="T26" i="165"/>
  <c r="V26" i="165"/>
  <c r="H20" i="164"/>
  <c r="I20" i="164"/>
  <c r="R20" i="164"/>
  <c r="S20" i="164"/>
  <c r="T20" i="164"/>
  <c r="V20" i="164"/>
  <c r="H21" i="164"/>
  <c r="I21" i="164"/>
  <c r="R21" i="164"/>
  <c r="S21" i="164"/>
  <c r="T21" i="164"/>
  <c r="V21" i="164"/>
  <c r="H22" i="164"/>
  <c r="I22" i="164"/>
  <c r="R22" i="164"/>
  <c r="S22" i="164"/>
  <c r="T22" i="164"/>
  <c r="V22" i="164"/>
  <c r="H23" i="164"/>
  <c r="I23" i="164"/>
  <c r="R23" i="164"/>
  <c r="S23" i="164"/>
  <c r="T23" i="164"/>
  <c r="V23" i="164"/>
  <c r="H24" i="164"/>
  <c r="I24" i="164"/>
  <c r="R24" i="164"/>
  <c r="S24" i="164"/>
  <c r="T24" i="164"/>
  <c r="H25" i="164"/>
  <c r="I25" i="164"/>
  <c r="R25" i="164"/>
  <c r="S25" i="164"/>
  <c r="T25" i="164"/>
  <c r="V25" i="164"/>
  <c r="E26" i="164"/>
  <c r="H26" i="164"/>
  <c r="I26" i="164"/>
  <c r="J26" i="164"/>
  <c r="K26" i="164"/>
  <c r="L26" i="164"/>
  <c r="M26" i="164"/>
  <c r="N26" i="164"/>
  <c r="O26" i="164"/>
  <c r="P26" i="164"/>
  <c r="Q26" i="164"/>
  <c r="R26" i="164"/>
  <c r="S26" i="164"/>
  <c r="T26" i="164"/>
  <c r="V26" i="164"/>
  <c r="H20" i="163"/>
  <c r="I20" i="163"/>
  <c r="R20" i="163"/>
  <c r="S20" i="163"/>
  <c r="T20" i="163"/>
  <c r="V20" i="163"/>
  <c r="H21" i="163"/>
  <c r="I21" i="163"/>
  <c r="R21" i="163"/>
  <c r="S21" i="163"/>
  <c r="T21" i="163"/>
  <c r="V21" i="163"/>
  <c r="H22" i="163"/>
  <c r="I22" i="163"/>
  <c r="R22" i="163"/>
  <c r="S22" i="163"/>
  <c r="T22" i="163"/>
  <c r="V22" i="163"/>
  <c r="H23" i="163"/>
  <c r="I23" i="163"/>
  <c r="R23" i="163"/>
  <c r="S23" i="163"/>
  <c r="T23" i="163"/>
  <c r="V23" i="163"/>
  <c r="H24" i="163"/>
  <c r="I24" i="163"/>
  <c r="R24" i="163"/>
  <c r="S24" i="163"/>
  <c r="T24" i="163"/>
  <c r="H25" i="163"/>
  <c r="I25" i="163"/>
  <c r="R25" i="163"/>
  <c r="S25" i="163"/>
  <c r="T25" i="163"/>
  <c r="V25" i="163"/>
  <c r="E26" i="163"/>
  <c r="H26" i="163"/>
  <c r="I26" i="163"/>
  <c r="J26" i="163"/>
  <c r="K26" i="163"/>
  <c r="L26" i="163"/>
  <c r="M26" i="163"/>
  <c r="N26" i="163"/>
  <c r="O26" i="163"/>
  <c r="P26" i="163"/>
  <c r="Q26" i="163"/>
  <c r="R26" i="163"/>
  <c r="S26" i="163"/>
  <c r="T26" i="163"/>
  <c r="V26" i="163"/>
  <c r="H20" i="162"/>
  <c r="I20" i="162"/>
  <c r="R20" i="162"/>
  <c r="S20" i="162"/>
  <c r="T20" i="162"/>
  <c r="V20" i="162"/>
  <c r="H21" i="162"/>
  <c r="I21" i="162"/>
  <c r="R21" i="162"/>
  <c r="S21" i="162"/>
  <c r="T21" i="162"/>
  <c r="V21" i="162"/>
  <c r="H22" i="162"/>
  <c r="I22" i="162"/>
  <c r="R22" i="162"/>
  <c r="S22" i="162"/>
  <c r="T22" i="162"/>
  <c r="V22" i="162"/>
  <c r="H23" i="162"/>
  <c r="I23" i="162"/>
  <c r="R23" i="162"/>
  <c r="S23" i="162"/>
  <c r="T23" i="162"/>
  <c r="V23" i="162"/>
  <c r="H24" i="162"/>
  <c r="I24" i="162"/>
  <c r="R24" i="162"/>
  <c r="S24" i="162"/>
  <c r="T24" i="162"/>
  <c r="H25" i="162"/>
  <c r="I25" i="162"/>
  <c r="R25" i="162"/>
  <c r="S25" i="162"/>
  <c r="T25" i="162"/>
  <c r="V25" i="162"/>
  <c r="E26" i="162"/>
  <c r="H26" i="162"/>
  <c r="I26" i="162"/>
  <c r="J26" i="162"/>
  <c r="K26" i="162"/>
  <c r="L26" i="162"/>
  <c r="M26" i="162"/>
  <c r="N26" i="162"/>
  <c r="O26" i="162"/>
  <c r="P26" i="162"/>
  <c r="Q26" i="162"/>
  <c r="R26" i="162"/>
  <c r="S26" i="162"/>
  <c r="T26" i="162"/>
  <c r="V26" i="162"/>
  <c r="H17" i="161"/>
  <c r="I17" i="161"/>
  <c r="R17" i="161"/>
  <c r="S17" i="161"/>
  <c r="T17" i="161"/>
  <c r="V17" i="161"/>
  <c r="H18" i="161"/>
  <c r="I18" i="161"/>
  <c r="R18" i="161"/>
  <c r="S18" i="161"/>
  <c r="T18" i="161"/>
  <c r="V18" i="161"/>
  <c r="H19" i="161"/>
  <c r="I19" i="161"/>
  <c r="R19" i="161"/>
  <c r="S19" i="161"/>
  <c r="T19" i="161"/>
  <c r="V19" i="161"/>
  <c r="H20" i="161"/>
  <c r="I20" i="161"/>
  <c r="R20" i="161"/>
  <c r="S20" i="161"/>
  <c r="T20" i="161"/>
  <c r="V20" i="161"/>
  <c r="H21" i="161"/>
  <c r="I21" i="161"/>
  <c r="R21" i="161"/>
  <c r="S21" i="161"/>
  <c r="T21" i="161"/>
  <c r="V21" i="161"/>
  <c r="H22" i="161"/>
  <c r="I22" i="161"/>
  <c r="R22" i="161"/>
  <c r="S22" i="161"/>
  <c r="T22" i="161"/>
  <c r="V22" i="161"/>
  <c r="H23" i="161"/>
  <c r="I23" i="161"/>
  <c r="R23" i="161"/>
  <c r="S23" i="161"/>
  <c r="T23" i="161"/>
  <c r="V23" i="161"/>
  <c r="H24" i="161"/>
  <c r="I24" i="161"/>
  <c r="R24" i="161"/>
  <c r="S24" i="161"/>
  <c r="T24" i="161"/>
  <c r="V24" i="161"/>
  <c r="E25" i="161"/>
  <c r="H25" i="161"/>
  <c r="I25" i="161"/>
  <c r="J25" i="161"/>
  <c r="K25" i="161"/>
  <c r="L25" i="161"/>
  <c r="M25" i="161"/>
  <c r="N25" i="161"/>
  <c r="O25" i="161"/>
  <c r="P25" i="161"/>
  <c r="Q25" i="161"/>
  <c r="R25" i="161"/>
  <c r="S25" i="161"/>
  <c r="T25" i="161"/>
  <c r="V25" i="161"/>
  <c r="H20" i="160"/>
  <c r="I20" i="160"/>
  <c r="R20" i="160"/>
  <c r="S20" i="160"/>
  <c r="T20" i="160"/>
  <c r="V20" i="160"/>
  <c r="H21" i="160"/>
  <c r="I21" i="160"/>
  <c r="R21" i="160"/>
  <c r="S21" i="160"/>
  <c r="T21" i="160"/>
  <c r="V21" i="160"/>
  <c r="H22" i="160"/>
  <c r="I22" i="160"/>
  <c r="R22" i="160"/>
  <c r="S22" i="160"/>
  <c r="T22" i="160"/>
  <c r="V22" i="160"/>
  <c r="H23" i="160"/>
  <c r="I23" i="160"/>
  <c r="R23" i="160"/>
  <c r="S23" i="160"/>
  <c r="T23" i="160"/>
  <c r="H24" i="160"/>
  <c r="I24" i="160"/>
  <c r="R24" i="160"/>
  <c r="S24" i="160"/>
  <c r="T24" i="160"/>
  <c r="V24" i="160"/>
  <c r="E25" i="160"/>
  <c r="H25" i="160"/>
  <c r="I25" i="160"/>
  <c r="J25" i="160"/>
  <c r="L25" i="160"/>
  <c r="M25" i="160"/>
  <c r="N25" i="160"/>
  <c r="O25" i="160"/>
  <c r="Q25" i="160"/>
  <c r="R25" i="160"/>
  <c r="S25" i="160"/>
  <c r="T25" i="160"/>
  <c r="V25" i="160"/>
  <c r="H20" i="159"/>
  <c r="I20" i="159"/>
  <c r="R20" i="159"/>
  <c r="T20" i="159"/>
  <c r="V20" i="159"/>
  <c r="H21" i="159"/>
  <c r="I21" i="159"/>
  <c r="R21" i="159"/>
  <c r="T21" i="159"/>
  <c r="V21" i="159"/>
  <c r="H22" i="159"/>
  <c r="I22" i="159"/>
  <c r="R22" i="159"/>
  <c r="T22" i="159"/>
  <c r="V22" i="159"/>
  <c r="H23" i="159"/>
  <c r="I23" i="159"/>
  <c r="V23" i="159"/>
  <c r="H24" i="159"/>
  <c r="I24" i="159"/>
  <c r="R24" i="159"/>
  <c r="T24" i="159"/>
  <c r="V24" i="159"/>
  <c r="H25" i="159"/>
  <c r="I25" i="159"/>
  <c r="R25" i="159"/>
  <c r="T25" i="159"/>
  <c r="V25" i="159"/>
  <c r="E26" i="159"/>
  <c r="H26" i="159"/>
  <c r="I26" i="159"/>
  <c r="J26" i="159"/>
  <c r="K26" i="159"/>
  <c r="L26" i="159"/>
  <c r="M26" i="159"/>
  <c r="N26" i="159"/>
  <c r="O26" i="159"/>
  <c r="P26" i="159"/>
  <c r="Q26" i="159"/>
  <c r="R26" i="159"/>
  <c r="S26" i="159"/>
  <c r="T26" i="159"/>
  <c r="V26" i="159"/>
  <c r="H20" i="158"/>
  <c r="I20" i="158"/>
  <c r="R20" i="158"/>
  <c r="S20" i="158"/>
  <c r="T20" i="158"/>
  <c r="H21" i="158"/>
  <c r="I21" i="158"/>
  <c r="R21" i="158"/>
  <c r="S21" i="158"/>
  <c r="T21" i="158"/>
  <c r="V21" i="158"/>
  <c r="H22" i="158"/>
  <c r="I22" i="158"/>
  <c r="R22" i="158"/>
  <c r="S22" i="158"/>
  <c r="T22" i="158"/>
  <c r="V22" i="158"/>
  <c r="H23" i="158"/>
  <c r="I23" i="158"/>
  <c r="R23" i="158"/>
  <c r="S23" i="158"/>
  <c r="T23" i="158"/>
  <c r="V23" i="158"/>
  <c r="H24" i="158"/>
  <c r="I24" i="158"/>
  <c r="R24" i="158"/>
  <c r="S24" i="158"/>
  <c r="T24" i="158"/>
  <c r="V24" i="158"/>
  <c r="H25" i="158"/>
  <c r="I25" i="158"/>
  <c r="R25" i="158"/>
  <c r="S25" i="158"/>
  <c r="T25" i="158"/>
  <c r="V25" i="158"/>
  <c r="H26" i="158"/>
  <c r="I26" i="158"/>
  <c r="R26" i="158"/>
  <c r="S26" i="158"/>
  <c r="T26" i="158"/>
  <c r="V26" i="158"/>
  <c r="H27" i="158"/>
  <c r="I27" i="158"/>
  <c r="R27" i="158"/>
  <c r="S27" i="158"/>
  <c r="T27" i="158"/>
  <c r="V27" i="158"/>
  <c r="H28" i="158"/>
  <c r="I28" i="158"/>
  <c r="R28" i="158"/>
  <c r="S28" i="158"/>
  <c r="T28" i="158"/>
  <c r="V28" i="158"/>
  <c r="H29" i="158"/>
  <c r="I29" i="158"/>
  <c r="R29" i="158"/>
  <c r="S29" i="158"/>
  <c r="T29" i="158"/>
  <c r="V29" i="158"/>
  <c r="E30" i="158"/>
  <c r="H30" i="158"/>
  <c r="I30" i="158"/>
  <c r="J30" i="158"/>
  <c r="K30" i="158"/>
  <c r="L30" i="158"/>
  <c r="M30" i="158"/>
  <c r="N30" i="158"/>
  <c r="O30" i="158"/>
  <c r="P30" i="158"/>
  <c r="Q30" i="158"/>
  <c r="R30" i="158"/>
  <c r="S30" i="158"/>
  <c r="T30" i="158"/>
  <c r="V30" i="158"/>
  <c r="H20" i="157"/>
  <c r="I20" i="157"/>
  <c r="R20" i="157"/>
  <c r="S20" i="157"/>
  <c r="T20" i="157"/>
  <c r="V20" i="157"/>
  <c r="H21" i="157"/>
  <c r="I21" i="157"/>
  <c r="S21" i="157"/>
  <c r="T21" i="157"/>
  <c r="V21" i="157"/>
  <c r="H22" i="157"/>
  <c r="I22" i="157"/>
  <c r="R22" i="157"/>
  <c r="S22" i="157"/>
  <c r="T22" i="157"/>
  <c r="V22" i="157"/>
  <c r="H23" i="157"/>
  <c r="I23" i="157"/>
  <c r="R23" i="157"/>
  <c r="S23" i="157"/>
  <c r="T23" i="157"/>
  <c r="V23" i="157"/>
  <c r="H24" i="157"/>
  <c r="I24" i="157"/>
  <c r="S24" i="157"/>
  <c r="T24" i="157"/>
  <c r="V24" i="157"/>
  <c r="H25" i="157"/>
  <c r="I25" i="157"/>
  <c r="S25" i="157"/>
  <c r="T25" i="157"/>
  <c r="V25" i="157"/>
  <c r="H26" i="157"/>
  <c r="I26" i="157"/>
  <c r="S26" i="157"/>
  <c r="T26" i="157"/>
  <c r="V26" i="157"/>
  <c r="H27" i="157"/>
  <c r="I27" i="157"/>
  <c r="R27" i="157"/>
  <c r="S27" i="157"/>
  <c r="T27" i="157"/>
  <c r="V27" i="157"/>
  <c r="H28" i="157"/>
  <c r="I28" i="157"/>
  <c r="S28" i="157"/>
  <c r="T28" i="157"/>
  <c r="V28" i="157"/>
  <c r="E29" i="157"/>
  <c r="H29" i="157"/>
  <c r="I29" i="157"/>
  <c r="J29" i="157"/>
  <c r="K29" i="157"/>
  <c r="L29" i="157"/>
  <c r="M29" i="157"/>
  <c r="N29" i="157"/>
  <c r="O29" i="157"/>
  <c r="P29" i="157"/>
  <c r="Q29" i="157"/>
  <c r="R29" i="157"/>
  <c r="S29" i="157"/>
  <c r="T29" i="157"/>
  <c r="V29" i="157"/>
  <c r="H20" i="156"/>
  <c r="I20" i="156"/>
  <c r="R20" i="156"/>
  <c r="S20" i="156"/>
  <c r="T20" i="156"/>
  <c r="V20" i="156"/>
  <c r="H21" i="156"/>
  <c r="I21" i="156"/>
  <c r="R21" i="156"/>
  <c r="S21" i="156"/>
  <c r="T21" i="156"/>
  <c r="V21" i="156"/>
  <c r="H22" i="156"/>
  <c r="I22" i="156"/>
  <c r="R22" i="156"/>
  <c r="S22" i="156"/>
  <c r="T22" i="156"/>
  <c r="V22" i="156"/>
  <c r="H23" i="156"/>
  <c r="I23" i="156"/>
  <c r="R23" i="156"/>
  <c r="S23" i="156"/>
  <c r="T23" i="156"/>
  <c r="V23" i="156"/>
  <c r="H24" i="156"/>
  <c r="I24" i="156"/>
  <c r="R24" i="156"/>
  <c r="S24" i="156"/>
  <c r="T24" i="156"/>
  <c r="V24" i="156"/>
  <c r="H25" i="156"/>
  <c r="I25" i="156"/>
  <c r="R25" i="156"/>
  <c r="S25" i="156"/>
  <c r="T25" i="156"/>
  <c r="V25" i="156"/>
  <c r="H26" i="156"/>
  <c r="I26" i="156"/>
  <c r="R26" i="156"/>
  <c r="S26" i="156"/>
  <c r="T26" i="156"/>
  <c r="V26" i="156"/>
  <c r="E27" i="156"/>
  <c r="H27" i="156"/>
  <c r="I27" i="156"/>
  <c r="J27" i="156"/>
  <c r="K27" i="156"/>
  <c r="L27" i="156"/>
  <c r="M27" i="156"/>
  <c r="N27" i="156"/>
  <c r="O27" i="156"/>
  <c r="P27" i="156"/>
  <c r="Q27" i="156"/>
  <c r="R27" i="156"/>
  <c r="S27" i="156"/>
  <c r="T27" i="156"/>
  <c r="V27" i="156"/>
  <c r="G20" i="155"/>
  <c r="H20" i="155"/>
  <c r="Q20" i="155"/>
  <c r="R20" i="155"/>
  <c r="S20" i="155"/>
  <c r="U20" i="155"/>
  <c r="D21" i="155"/>
  <c r="G21" i="155"/>
  <c r="H21" i="155"/>
  <c r="I21" i="155"/>
  <c r="J21" i="155"/>
  <c r="K21" i="155"/>
  <c r="L21" i="155"/>
  <c r="M21" i="155"/>
  <c r="N21" i="155"/>
  <c r="O21" i="155"/>
  <c r="P21" i="155"/>
  <c r="Q21" i="155"/>
  <c r="R21" i="155"/>
  <c r="S21" i="155"/>
  <c r="U21" i="155"/>
  <c r="E23" i="155"/>
  <c r="H20" i="154"/>
  <c r="I20" i="154"/>
  <c r="R20" i="154"/>
  <c r="S20" i="154"/>
  <c r="T20" i="154"/>
  <c r="V20" i="154"/>
  <c r="H21" i="154"/>
  <c r="I21" i="154"/>
  <c r="R21" i="154"/>
  <c r="S21" i="154"/>
  <c r="T21" i="154"/>
  <c r="V21" i="154"/>
  <c r="H22" i="154"/>
  <c r="I22" i="154"/>
  <c r="R22" i="154"/>
  <c r="S22" i="154"/>
  <c r="T22" i="154"/>
  <c r="V22" i="154"/>
  <c r="H23" i="154"/>
  <c r="I23" i="154"/>
  <c r="R23" i="154"/>
  <c r="S23" i="154"/>
  <c r="T23" i="154"/>
  <c r="V23" i="154"/>
  <c r="H24" i="154"/>
  <c r="I24" i="154"/>
  <c r="R24" i="154"/>
  <c r="S24" i="154"/>
  <c r="T24" i="154"/>
  <c r="V24" i="154"/>
  <c r="H25" i="154"/>
  <c r="I25" i="154"/>
  <c r="R25" i="154"/>
  <c r="S25" i="154"/>
  <c r="T25" i="154"/>
  <c r="V25" i="154"/>
  <c r="E26" i="154"/>
  <c r="H26" i="154"/>
  <c r="I26" i="154"/>
  <c r="J26" i="154"/>
  <c r="K26" i="154"/>
  <c r="L26" i="154"/>
  <c r="M26" i="154"/>
  <c r="N26" i="154"/>
  <c r="O26" i="154"/>
  <c r="P26" i="154"/>
  <c r="Q26" i="154"/>
  <c r="R26" i="154"/>
  <c r="S26" i="154"/>
  <c r="T26" i="154"/>
  <c r="V26" i="154"/>
  <c r="H20" i="153"/>
  <c r="I20" i="153"/>
  <c r="R20" i="153"/>
  <c r="S20" i="153"/>
  <c r="T20" i="153"/>
  <c r="V20" i="153"/>
  <c r="H21" i="153"/>
  <c r="I21" i="153"/>
  <c r="R21" i="153"/>
  <c r="S21" i="153"/>
  <c r="T21" i="153"/>
  <c r="V21" i="153"/>
  <c r="H22" i="153"/>
  <c r="I22" i="153"/>
  <c r="R22" i="153"/>
  <c r="S22" i="153"/>
  <c r="T22" i="153"/>
  <c r="V22" i="153"/>
  <c r="H23" i="153"/>
  <c r="I23" i="153"/>
  <c r="R23" i="153"/>
  <c r="S23" i="153"/>
  <c r="T23" i="153"/>
  <c r="H24" i="153"/>
  <c r="I24" i="153"/>
  <c r="R24" i="153"/>
  <c r="S24" i="153"/>
  <c r="T24" i="153"/>
  <c r="H25" i="153"/>
  <c r="I25" i="153"/>
  <c r="R25" i="153"/>
  <c r="S25" i="153"/>
  <c r="T25" i="153"/>
  <c r="V25" i="153"/>
  <c r="E26" i="153"/>
  <c r="H26" i="153"/>
  <c r="I26" i="153"/>
  <c r="J26" i="153"/>
  <c r="K26" i="153"/>
  <c r="L26" i="153"/>
  <c r="M26" i="153"/>
  <c r="N26" i="153"/>
  <c r="O26" i="153"/>
  <c r="P26" i="153"/>
  <c r="Q26" i="153"/>
  <c r="R26" i="153"/>
  <c r="S26" i="153"/>
  <c r="T26" i="153"/>
  <c r="V26" i="153"/>
  <c r="I20" i="152"/>
  <c r="J20" i="152"/>
  <c r="S20" i="152"/>
  <c r="T20" i="152"/>
  <c r="U20" i="152"/>
  <c r="W20" i="152"/>
  <c r="I21" i="152"/>
  <c r="J21" i="152"/>
  <c r="S21" i="152"/>
  <c r="T21" i="152"/>
  <c r="U21" i="152"/>
  <c r="W21" i="152"/>
  <c r="I22" i="152"/>
  <c r="J22" i="152"/>
  <c r="S22" i="152"/>
  <c r="T22" i="152"/>
  <c r="U22" i="152"/>
  <c r="W22" i="152"/>
  <c r="I23" i="152"/>
  <c r="J23" i="152"/>
  <c r="S23" i="152"/>
  <c r="T23" i="152"/>
  <c r="U23" i="152"/>
  <c r="W23" i="152"/>
  <c r="I24" i="152"/>
  <c r="J24" i="152"/>
  <c r="S24" i="152"/>
  <c r="T24" i="152"/>
  <c r="U24" i="152"/>
  <c r="W24" i="152"/>
  <c r="I25" i="152"/>
  <c r="J25" i="152"/>
  <c r="S25" i="152"/>
  <c r="T25" i="152"/>
  <c r="U25" i="152"/>
  <c r="W25" i="152"/>
  <c r="F26" i="152"/>
  <c r="I26" i="152"/>
  <c r="J26" i="152"/>
  <c r="K26" i="152"/>
  <c r="L26" i="152"/>
  <c r="M26" i="152"/>
  <c r="N26" i="152"/>
  <c r="O26" i="152"/>
  <c r="P26" i="152"/>
  <c r="Q26" i="152"/>
  <c r="R26" i="152"/>
  <c r="S26" i="152"/>
  <c r="T26" i="152"/>
  <c r="U26" i="152"/>
  <c r="W26" i="152"/>
  <c r="H20" i="151"/>
  <c r="I20" i="151"/>
  <c r="R20" i="151"/>
  <c r="S20" i="151"/>
  <c r="T20" i="151"/>
  <c r="V20" i="151"/>
  <c r="H21" i="151"/>
  <c r="I21" i="151"/>
  <c r="R21" i="151"/>
  <c r="S21" i="151"/>
  <c r="T21" i="151"/>
  <c r="V21" i="151"/>
  <c r="H22" i="151"/>
  <c r="I22" i="151"/>
  <c r="R22" i="151"/>
  <c r="V22" i="151"/>
  <c r="H23" i="151"/>
  <c r="I23" i="151"/>
  <c r="R23" i="151"/>
  <c r="S23" i="151"/>
  <c r="T23" i="151"/>
  <c r="H24" i="151"/>
  <c r="I24" i="151"/>
  <c r="R24" i="151"/>
  <c r="S24" i="151"/>
  <c r="T24" i="151"/>
  <c r="V24" i="151"/>
  <c r="H25" i="151"/>
  <c r="I25" i="151"/>
  <c r="R25" i="151"/>
  <c r="S25" i="151"/>
  <c r="T25" i="151"/>
  <c r="V25" i="151"/>
  <c r="H26" i="151"/>
  <c r="I26" i="151"/>
  <c r="R26" i="151"/>
  <c r="S26" i="151"/>
  <c r="T26" i="151"/>
  <c r="H27" i="151"/>
  <c r="I27" i="151"/>
  <c r="R27" i="151"/>
  <c r="S27" i="151"/>
  <c r="T27" i="151"/>
  <c r="V27" i="151"/>
  <c r="E28" i="151"/>
  <c r="H28" i="151"/>
  <c r="I28" i="151"/>
  <c r="J28" i="151"/>
  <c r="K28" i="151"/>
  <c r="L28" i="151"/>
  <c r="M28" i="151"/>
  <c r="N28" i="151"/>
  <c r="O28" i="151"/>
  <c r="P28" i="151"/>
  <c r="Q28" i="151"/>
  <c r="R28" i="151"/>
  <c r="S28" i="151"/>
  <c r="T28" i="151"/>
  <c r="V28" i="151"/>
  <c r="H19" i="150"/>
  <c r="I19" i="150"/>
  <c r="R19" i="150"/>
  <c r="S19" i="150"/>
  <c r="T19" i="150"/>
  <c r="V19" i="150"/>
  <c r="H20" i="150"/>
  <c r="I20" i="150"/>
  <c r="R20" i="150"/>
  <c r="S20" i="150"/>
  <c r="T20" i="150"/>
  <c r="V20" i="150"/>
  <c r="H21" i="150"/>
  <c r="I21" i="150"/>
  <c r="R21" i="150"/>
  <c r="S21" i="150"/>
  <c r="T21" i="150"/>
  <c r="V21" i="150"/>
  <c r="H22" i="150"/>
  <c r="I22" i="150"/>
  <c r="R22" i="150"/>
  <c r="S22" i="150"/>
  <c r="T22" i="150"/>
  <c r="V22" i="150"/>
  <c r="H23" i="150"/>
  <c r="I23" i="150"/>
  <c r="R23" i="150"/>
  <c r="S23" i="150"/>
  <c r="T23" i="150"/>
  <c r="V23" i="150"/>
  <c r="E24" i="150"/>
  <c r="H24" i="150"/>
  <c r="I24" i="150"/>
  <c r="J24" i="150"/>
  <c r="K24" i="150"/>
  <c r="M24" i="150"/>
  <c r="N24" i="150"/>
  <c r="O24" i="150"/>
  <c r="P24" i="150"/>
  <c r="Q24" i="150"/>
  <c r="R24" i="150"/>
  <c r="S24" i="150"/>
  <c r="T24" i="150"/>
  <c r="V24" i="150"/>
  <c r="H18" i="149"/>
  <c r="I18" i="149"/>
  <c r="R18" i="149"/>
  <c r="S18" i="149"/>
  <c r="T18" i="149"/>
  <c r="V18" i="149"/>
  <c r="H19" i="149"/>
  <c r="I19" i="149"/>
  <c r="R19" i="149"/>
  <c r="S19" i="149"/>
  <c r="T19" i="149"/>
  <c r="V19" i="149"/>
  <c r="H20" i="149"/>
  <c r="I20" i="149"/>
  <c r="R20" i="149"/>
  <c r="S20" i="149"/>
  <c r="T20" i="149"/>
  <c r="V20" i="149"/>
  <c r="H21" i="149"/>
  <c r="I21" i="149"/>
  <c r="R21" i="149"/>
  <c r="S21" i="149"/>
  <c r="T21" i="149"/>
  <c r="V21" i="149"/>
  <c r="H22" i="149"/>
  <c r="I22" i="149"/>
  <c r="R22" i="149"/>
  <c r="S22" i="149"/>
  <c r="T22" i="149"/>
  <c r="H23" i="149"/>
  <c r="I23" i="149"/>
  <c r="R23" i="149"/>
  <c r="S23" i="149"/>
  <c r="T23" i="149"/>
  <c r="V23" i="149"/>
  <c r="H24" i="149"/>
  <c r="I24" i="149"/>
  <c r="R24" i="149"/>
  <c r="S24" i="149"/>
  <c r="T24" i="149"/>
  <c r="V24" i="149"/>
  <c r="H25" i="149"/>
  <c r="I25" i="149"/>
  <c r="R25" i="149"/>
  <c r="S25" i="149"/>
  <c r="T25" i="149"/>
  <c r="V25" i="149"/>
  <c r="H26" i="149"/>
  <c r="I26" i="149"/>
  <c r="R26" i="149"/>
  <c r="S26" i="149"/>
  <c r="T26" i="149"/>
  <c r="V26" i="149"/>
  <c r="H27" i="149"/>
  <c r="I27" i="149"/>
  <c r="R27" i="149"/>
  <c r="S27" i="149"/>
  <c r="T27" i="149"/>
  <c r="V27" i="149"/>
  <c r="H28" i="149"/>
  <c r="I28" i="149"/>
  <c r="R28" i="149"/>
  <c r="S28" i="149"/>
  <c r="T28" i="149"/>
  <c r="V28" i="149"/>
  <c r="H29" i="149"/>
  <c r="I29" i="149"/>
  <c r="R29" i="149"/>
  <c r="S29" i="149"/>
  <c r="T29" i="149"/>
  <c r="V29" i="149"/>
  <c r="H30" i="149"/>
  <c r="I30" i="149"/>
  <c r="R30" i="149"/>
  <c r="S30" i="149"/>
  <c r="T30" i="149"/>
  <c r="V30" i="149"/>
  <c r="H31" i="149"/>
  <c r="I31" i="149"/>
  <c r="R31" i="149"/>
  <c r="S31" i="149"/>
  <c r="T31" i="149"/>
  <c r="V31" i="149"/>
  <c r="H32" i="149"/>
  <c r="I32" i="149"/>
  <c r="R32" i="149"/>
  <c r="S32" i="149"/>
  <c r="T32" i="149"/>
  <c r="V32" i="149"/>
  <c r="H33" i="149"/>
  <c r="I33" i="149"/>
  <c r="R33" i="149"/>
  <c r="S33" i="149"/>
  <c r="T33" i="149"/>
  <c r="V33" i="149"/>
  <c r="H34" i="149"/>
  <c r="I34" i="149"/>
  <c r="R34" i="149"/>
  <c r="S34" i="149"/>
  <c r="T34" i="149"/>
  <c r="V34" i="149"/>
  <c r="H35" i="149"/>
  <c r="I35" i="149"/>
  <c r="R35" i="149"/>
  <c r="S35" i="149"/>
  <c r="T35" i="149"/>
  <c r="V35" i="149"/>
  <c r="E36" i="149"/>
  <c r="H36" i="149"/>
  <c r="I36" i="149"/>
  <c r="J36" i="149"/>
  <c r="K36" i="149"/>
  <c r="L36" i="149"/>
  <c r="M36" i="149"/>
  <c r="N36" i="149"/>
  <c r="O36" i="149"/>
  <c r="P36" i="149"/>
  <c r="Q36" i="149"/>
  <c r="R36" i="149"/>
  <c r="S36" i="149"/>
  <c r="T36" i="149"/>
  <c r="V36" i="149"/>
  <c r="H19" i="148"/>
  <c r="I19" i="148"/>
  <c r="R19" i="148"/>
  <c r="S19" i="148"/>
  <c r="T19" i="148"/>
  <c r="V19" i="148"/>
  <c r="H20" i="148"/>
  <c r="I20" i="148"/>
  <c r="H21" i="148"/>
  <c r="I21" i="148"/>
  <c r="R21" i="148"/>
  <c r="S21" i="148"/>
  <c r="T21" i="148"/>
  <c r="V21" i="148"/>
  <c r="H22" i="148"/>
  <c r="I22" i="148"/>
  <c r="R22" i="148"/>
  <c r="S22" i="148"/>
  <c r="T22" i="148"/>
  <c r="V22" i="148"/>
  <c r="H23" i="148"/>
  <c r="I23" i="148"/>
  <c r="R23" i="148"/>
  <c r="S23" i="148"/>
  <c r="T23" i="148"/>
  <c r="V23" i="148"/>
  <c r="H24" i="148"/>
  <c r="I24" i="148"/>
  <c r="R24" i="148"/>
  <c r="S24" i="148"/>
  <c r="T24" i="148"/>
  <c r="V24" i="148"/>
  <c r="H25" i="148"/>
  <c r="I25" i="148"/>
  <c r="R25" i="148"/>
  <c r="S25" i="148"/>
  <c r="T25" i="148"/>
  <c r="H26" i="148"/>
  <c r="I26" i="148"/>
  <c r="R26" i="148"/>
  <c r="S26" i="148"/>
  <c r="T26" i="148"/>
  <c r="V26" i="148"/>
  <c r="H27" i="148"/>
  <c r="I27" i="148"/>
  <c r="R27" i="148"/>
  <c r="S27" i="148"/>
  <c r="T27" i="148"/>
  <c r="V27" i="148"/>
  <c r="H28" i="148"/>
  <c r="I28" i="148"/>
  <c r="R28" i="148"/>
  <c r="S28" i="148"/>
  <c r="T28" i="148"/>
  <c r="V28" i="148"/>
  <c r="H29" i="148"/>
  <c r="I29" i="148"/>
  <c r="R29" i="148"/>
  <c r="S29" i="148"/>
  <c r="T29" i="148"/>
  <c r="H30" i="148"/>
  <c r="I30" i="148"/>
  <c r="R30" i="148"/>
  <c r="S30" i="148"/>
  <c r="T30" i="148"/>
  <c r="V30" i="148"/>
  <c r="H31" i="148"/>
  <c r="I31" i="148"/>
  <c r="R31" i="148"/>
  <c r="S31" i="148"/>
  <c r="T31" i="148"/>
  <c r="V31" i="148"/>
  <c r="H32" i="148"/>
  <c r="I32" i="148"/>
  <c r="R32" i="148"/>
  <c r="S32" i="148"/>
  <c r="T32" i="148"/>
  <c r="V32" i="148"/>
  <c r="H33" i="148"/>
  <c r="I33" i="148"/>
  <c r="R33" i="148"/>
  <c r="S33" i="148"/>
  <c r="T33" i="148"/>
  <c r="H34" i="148"/>
  <c r="I34" i="148"/>
  <c r="R34" i="148"/>
  <c r="S34" i="148"/>
  <c r="T34" i="148"/>
  <c r="V34" i="148"/>
  <c r="H35" i="148"/>
  <c r="I35" i="148"/>
  <c r="R35" i="148"/>
  <c r="S35" i="148"/>
  <c r="T35" i="148"/>
  <c r="V35" i="148"/>
  <c r="E36" i="148"/>
  <c r="H36" i="148"/>
  <c r="I36" i="148"/>
  <c r="J36" i="148"/>
  <c r="K36" i="148"/>
  <c r="L36" i="148"/>
  <c r="M36" i="148"/>
  <c r="N36" i="148"/>
  <c r="O36" i="148"/>
  <c r="P36" i="148"/>
  <c r="Q36" i="148"/>
  <c r="R36" i="148"/>
  <c r="S36" i="148"/>
  <c r="T36" i="148"/>
  <c r="V36" i="148"/>
  <c r="H19" i="146"/>
  <c r="I19" i="146"/>
  <c r="R19" i="146"/>
  <c r="S19" i="146"/>
  <c r="T19" i="146"/>
  <c r="V19" i="146"/>
  <c r="W19" i="146"/>
  <c r="X19" i="146"/>
  <c r="H20" i="146"/>
  <c r="I20" i="146"/>
  <c r="R20" i="146"/>
  <c r="S20" i="146"/>
  <c r="T20" i="146"/>
  <c r="V20" i="146"/>
  <c r="W20" i="146"/>
  <c r="X20" i="146"/>
  <c r="H21" i="146"/>
  <c r="I21" i="146"/>
  <c r="R21" i="146"/>
  <c r="S21" i="146"/>
  <c r="T21" i="146"/>
  <c r="V21" i="146"/>
  <c r="W21" i="146"/>
  <c r="X21" i="146"/>
  <c r="H22" i="146"/>
  <c r="I22" i="146"/>
  <c r="R22" i="146"/>
  <c r="S22" i="146"/>
  <c r="T22" i="146"/>
  <c r="V22" i="146"/>
  <c r="W22" i="146"/>
  <c r="X22" i="146"/>
  <c r="H23" i="146"/>
  <c r="I23" i="146"/>
  <c r="R23" i="146"/>
  <c r="S23" i="146"/>
  <c r="T23" i="146"/>
  <c r="V23" i="146"/>
  <c r="W23" i="146"/>
  <c r="X23" i="146"/>
  <c r="H24" i="146"/>
  <c r="I24" i="146"/>
  <c r="R24" i="146"/>
  <c r="S24" i="146"/>
  <c r="T24" i="146"/>
  <c r="V24" i="146"/>
  <c r="W24" i="146"/>
  <c r="X24" i="146"/>
  <c r="H25" i="146"/>
  <c r="I25" i="146"/>
  <c r="R25" i="146"/>
  <c r="S25" i="146"/>
  <c r="T25" i="146"/>
  <c r="V25" i="146"/>
  <c r="W25" i="146"/>
  <c r="X25" i="146"/>
  <c r="H26" i="146"/>
  <c r="I26" i="146"/>
  <c r="R26" i="146"/>
  <c r="S26" i="146"/>
  <c r="T26" i="146"/>
  <c r="V26" i="146"/>
  <c r="W26" i="146"/>
  <c r="X26" i="146"/>
  <c r="H27" i="146"/>
  <c r="I27" i="146"/>
  <c r="R27" i="146"/>
  <c r="S27" i="146"/>
  <c r="T27" i="146"/>
  <c r="V27" i="146"/>
  <c r="W27" i="146"/>
  <c r="X27" i="146"/>
  <c r="F28" i="146"/>
  <c r="E29" i="146"/>
  <c r="H29" i="146"/>
  <c r="I29" i="146"/>
  <c r="K29" i="146"/>
  <c r="L29" i="146"/>
  <c r="M29" i="146"/>
  <c r="N29" i="146"/>
  <c r="O29" i="146"/>
  <c r="P29" i="146"/>
  <c r="Q29" i="146"/>
  <c r="R29" i="146"/>
  <c r="S29" i="146"/>
  <c r="T29" i="146"/>
  <c r="V29" i="146"/>
  <c r="W29" i="146"/>
  <c r="X29" i="146"/>
  <c r="H19" i="142"/>
  <c r="I19" i="142"/>
  <c r="R19" i="142"/>
  <c r="S19" i="142"/>
  <c r="T19" i="142"/>
  <c r="V19" i="142"/>
  <c r="W19" i="142"/>
  <c r="X19" i="142"/>
  <c r="H20" i="142"/>
  <c r="I20" i="142"/>
  <c r="R20" i="142"/>
  <c r="S20" i="142"/>
  <c r="T20" i="142"/>
  <c r="V20" i="142"/>
  <c r="W20" i="142"/>
  <c r="X20" i="142"/>
  <c r="H21" i="142"/>
  <c r="I21" i="142"/>
  <c r="R21" i="142"/>
  <c r="S21" i="142"/>
  <c r="T21" i="142"/>
  <c r="V21" i="142"/>
  <c r="W21" i="142"/>
  <c r="X21" i="142"/>
  <c r="H22" i="142"/>
  <c r="I22" i="142"/>
  <c r="R22" i="142"/>
  <c r="S22" i="142"/>
  <c r="T22" i="142"/>
  <c r="V22" i="142"/>
  <c r="W22" i="142"/>
  <c r="X22" i="142"/>
  <c r="H23" i="142"/>
  <c r="I23" i="142"/>
  <c r="R23" i="142"/>
  <c r="S23" i="142"/>
  <c r="T23" i="142"/>
  <c r="V23" i="142"/>
  <c r="W23" i="142"/>
  <c r="X23" i="142"/>
  <c r="H24" i="142"/>
  <c r="I24" i="142"/>
  <c r="R24" i="142"/>
  <c r="S24" i="142"/>
  <c r="T24" i="142"/>
  <c r="V24" i="142"/>
  <c r="W24" i="142"/>
  <c r="X24" i="142"/>
  <c r="H25" i="142"/>
  <c r="I25" i="142"/>
  <c r="R25" i="142"/>
  <c r="S25" i="142"/>
  <c r="T25" i="142"/>
  <c r="V25" i="142"/>
  <c r="W25" i="142"/>
  <c r="X25" i="142"/>
  <c r="H26" i="142"/>
  <c r="I26" i="142"/>
  <c r="R26" i="142"/>
  <c r="S26" i="142"/>
  <c r="T26" i="142"/>
  <c r="V26" i="142"/>
  <c r="W26" i="142"/>
  <c r="X26" i="142"/>
  <c r="H27" i="142"/>
  <c r="I27" i="142"/>
  <c r="R27" i="142"/>
  <c r="S27" i="142"/>
  <c r="T27" i="142"/>
  <c r="V27" i="142"/>
  <c r="W27" i="142"/>
  <c r="X27" i="142"/>
  <c r="H28" i="142"/>
  <c r="I28" i="142"/>
  <c r="R28" i="142"/>
  <c r="S28" i="142"/>
  <c r="T28" i="142"/>
  <c r="V28" i="142"/>
  <c r="W28" i="142"/>
  <c r="X28" i="142"/>
  <c r="H29" i="142"/>
  <c r="I29" i="142"/>
  <c r="R29" i="142"/>
  <c r="S29" i="142"/>
  <c r="T29" i="142"/>
  <c r="V29" i="142"/>
  <c r="W29" i="142"/>
  <c r="X29" i="142"/>
  <c r="H30" i="142"/>
  <c r="I30" i="142"/>
  <c r="R30" i="142"/>
  <c r="S30" i="142"/>
  <c r="T30" i="142"/>
  <c r="V30" i="142"/>
  <c r="W30" i="142"/>
  <c r="X30" i="142"/>
  <c r="E31" i="142"/>
  <c r="H31" i="142"/>
  <c r="I31" i="142"/>
  <c r="J31" i="142"/>
  <c r="K31" i="142"/>
  <c r="L31" i="142"/>
  <c r="M31" i="142"/>
  <c r="N31" i="142"/>
  <c r="O31" i="142"/>
  <c r="P31" i="142"/>
  <c r="Q31" i="142"/>
  <c r="R31" i="142"/>
  <c r="S31" i="142"/>
  <c r="T31" i="142"/>
  <c r="V31" i="142"/>
  <c r="W31" i="142"/>
  <c r="X31" i="142"/>
  <c r="F19" i="141"/>
  <c r="G19" i="141"/>
  <c r="H19" i="141"/>
  <c r="I19" i="141"/>
  <c r="R19" i="141"/>
  <c r="S19" i="141"/>
  <c r="T19" i="141"/>
  <c r="V19" i="141"/>
  <c r="W19" i="141"/>
  <c r="X19" i="141"/>
  <c r="F20" i="141"/>
  <c r="G20" i="141"/>
  <c r="H20" i="141"/>
  <c r="I20" i="141"/>
  <c r="R20" i="141"/>
  <c r="S20" i="141"/>
  <c r="T20" i="141"/>
  <c r="V20" i="141"/>
  <c r="W20" i="141"/>
  <c r="X20" i="141"/>
  <c r="F21" i="141"/>
  <c r="G21" i="141"/>
  <c r="H21" i="141"/>
  <c r="I21" i="141"/>
  <c r="R21" i="141"/>
  <c r="S21" i="141"/>
  <c r="T21" i="141"/>
  <c r="V21" i="141"/>
  <c r="W21" i="141"/>
  <c r="X21" i="141"/>
  <c r="F22" i="141"/>
  <c r="G22" i="141"/>
  <c r="H22" i="141"/>
  <c r="I22" i="141"/>
  <c r="R22" i="141"/>
  <c r="S22" i="141"/>
  <c r="T22" i="141"/>
  <c r="V22" i="141"/>
  <c r="W22" i="141"/>
  <c r="X22" i="141"/>
  <c r="F23" i="141"/>
  <c r="G23" i="141"/>
  <c r="H23" i="141"/>
  <c r="I23" i="141"/>
  <c r="R23" i="141"/>
  <c r="S23" i="141"/>
  <c r="T23" i="141"/>
  <c r="V23" i="141"/>
  <c r="W23" i="141"/>
  <c r="X23" i="141"/>
  <c r="F24" i="141"/>
  <c r="G24" i="141"/>
  <c r="H24" i="141"/>
  <c r="I24" i="141"/>
  <c r="R24" i="141"/>
  <c r="S24" i="141"/>
  <c r="T24" i="141"/>
  <c r="V24" i="141"/>
  <c r="W24" i="141"/>
  <c r="X24" i="141"/>
  <c r="F25" i="141"/>
  <c r="G25" i="141"/>
  <c r="H25" i="141"/>
  <c r="I25" i="141"/>
  <c r="R25" i="141"/>
  <c r="S25" i="141"/>
  <c r="T25" i="141"/>
  <c r="V25" i="141"/>
  <c r="W25" i="141"/>
  <c r="X25" i="141"/>
  <c r="F26" i="141"/>
  <c r="G26" i="141"/>
  <c r="H26" i="141"/>
  <c r="I26" i="141"/>
  <c r="R26" i="141"/>
  <c r="S26" i="141"/>
  <c r="T26" i="141"/>
  <c r="V26" i="141"/>
  <c r="W26" i="141"/>
  <c r="X26" i="141"/>
  <c r="F27" i="141"/>
  <c r="G27" i="141"/>
  <c r="H27" i="141"/>
  <c r="I27" i="141"/>
  <c r="R27" i="141"/>
  <c r="S27" i="141"/>
  <c r="T27" i="141"/>
  <c r="V27" i="141"/>
  <c r="W27" i="141"/>
  <c r="X27" i="141"/>
  <c r="F28" i="141"/>
  <c r="G28" i="141"/>
  <c r="H28" i="141"/>
  <c r="I28" i="141"/>
  <c r="R28" i="141"/>
  <c r="S28" i="141"/>
  <c r="T28" i="141"/>
  <c r="V28" i="141"/>
  <c r="W28" i="141"/>
  <c r="X28" i="141"/>
  <c r="F29" i="141"/>
  <c r="G29" i="141"/>
  <c r="H29" i="141"/>
  <c r="I29" i="141"/>
  <c r="R29" i="141"/>
  <c r="S29" i="141"/>
  <c r="T29" i="141"/>
  <c r="V29" i="141"/>
  <c r="W29" i="141"/>
  <c r="X29" i="141"/>
  <c r="F30" i="141"/>
  <c r="G30" i="141"/>
  <c r="H30" i="141"/>
  <c r="I30" i="141"/>
  <c r="R30" i="141"/>
  <c r="S30" i="141"/>
  <c r="T30" i="141"/>
  <c r="V30" i="141"/>
  <c r="W30" i="141"/>
  <c r="X30" i="141"/>
  <c r="F31" i="141"/>
  <c r="G31" i="141"/>
  <c r="H31" i="141"/>
  <c r="I31" i="141"/>
  <c r="R31" i="141"/>
  <c r="S31" i="141"/>
  <c r="T31" i="141"/>
  <c r="V31" i="141"/>
  <c r="W31" i="141"/>
  <c r="X31" i="141"/>
  <c r="F32" i="141"/>
  <c r="G32" i="141"/>
  <c r="H32" i="141"/>
  <c r="I32" i="141"/>
  <c r="R32" i="141"/>
  <c r="S32" i="141"/>
  <c r="T32" i="141"/>
  <c r="V32" i="141"/>
  <c r="W32" i="141"/>
  <c r="X32" i="141"/>
  <c r="F33" i="141"/>
  <c r="G33" i="141"/>
  <c r="H33" i="141"/>
  <c r="I33" i="141"/>
  <c r="R33" i="141"/>
  <c r="S33" i="141"/>
  <c r="T33" i="141"/>
  <c r="V33" i="141"/>
  <c r="W33" i="141"/>
  <c r="X33" i="141"/>
  <c r="F34" i="141"/>
  <c r="G34" i="141"/>
  <c r="H34" i="141"/>
  <c r="I34" i="141"/>
  <c r="R34" i="141"/>
  <c r="S34" i="141"/>
  <c r="T34" i="141"/>
  <c r="V34" i="141"/>
  <c r="W34" i="141"/>
  <c r="X34" i="141"/>
  <c r="F35" i="141"/>
  <c r="G35" i="141"/>
  <c r="H35" i="141"/>
  <c r="I35" i="141"/>
  <c r="R35" i="141"/>
  <c r="S35" i="141"/>
  <c r="T35" i="141"/>
  <c r="V35" i="141"/>
  <c r="W35" i="141"/>
  <c r="X35" i="141"/>
  <c r="F36" i="141"/>
  <c r="G36" i="141"/>
  <c r="H36" i="141"/>
  <c r="I36" i="141"/>
  <c r="R36" i="141"/>
  <c r="S36" i="141"/>
  <c r="T36" i="141"/>
  <c r="V36" i="141"/>
  <c r="W36" i="141"/>
  <c r="X36" i="141"/>
  <c r="E37" i="141"/>
  <c r="H37" i="141"/>
  <c r="I37" i="141"/>
  <c r="J37" i="141"/>
  <c r="K37" i="141"/>
  <c r="L37" i="141"/>
  <c r="M37" i="141"/>
  <c r="N37" i="141"/>
  <c r="O37" i="141"/>
  <c r="P37" i="141"/>
  <c r="Q37" i="141"/>
  <c r="R37" i="141"/>
  <c r="S37" i="141"/>
  <c r="T37" i="141"/>
  <c r="V37" i="141"/>
  <c r="W37" i="141"/>
  <c r="X37" i="141"/>
  <c r="H19" i="140"/>
  <c r="I19" i="140"/>
  <c r="R19" i="140"/>
  <c r="S19" i="140"/>
  <c r="T19" i="140"/>
  <c r="V19" i="140"/>
  <c r="W19" i="140"/>
  <c r="X19" i="140"/>
  <c r="H20" i="140"/>
  <c r="I20" i="140"/>
  <c r="R20" i="140"/>
  <c r="S20" i="140"/>
  <c r="T20" i="140"/>
  <c r="V20" i="140"/>
  <c r="W20" i="140"/>
  <c r="X20" i="140"/>
  <c r="H21" i="140"/>
  <c r="I21" i="140"/>
  <c r="R21" i="140"/>
  <c r="S21" i="140"/>
  <c r="T21" i="140"/>
  <c r="V21" i="140"/>
  <c r="W21" i="140"/>
  <c r="H22" i="140"/>
  <c r="I22" i="140"/>
  <c r="R22" i="140"/>
  <c r="S22" i="140"/>
  <c r="T22" i="140"/>
  <c r="W22" i="140"/>
  <c r="H23" i="140"/>
  <c r="I23" i="140"/>
  <c r="R23" i="140"/>
  <c r="S23" i="140"/>
  <c r="T23" i="140"/>
  <c r="V23" i="140"/>
  <c r="W23" i="140"/>
  <c r="X23" i="140"/>
  <c r="H24" i="140"/>
  <c r="I24" i="140"/>
  <c r="R24" i="140"/>
  <c r="S24" i="140"/>
  <c r="T24" i="140"/>
  <c r="W24" i="140"/>
  <c r="H25" i="140"/>
  <c r="I25" i="140"/>
  <c r="R25" i="140"/>
  <c r="S25" i="140"/>
  <c r="T25" i="140"/>
  <c r="W25" i="140"/>
  <c r="E26" i="140"/>
  <c r="H26" i="140"/>
  <c r="I26" i="140"/>
  <c r="J26" i="140"/>
  <c r="K26" i="140"/>
  <c r="L26" i="140"/>
  <c r="M26" i="140"/>
  <c r="N26" i="140"/>
  <c r="O26" i="140"/>
  <c r="P26" i="140"/>
  <c r="R26" i="140"/>
  <c r="S26" i="140"/>
  <c r="T26" i="140"/>
  <c r="V26" i="140"/>
  <c r="W26" i="140"/>
  <c r="X26" i="140"/>
  <c r="T26" i="177"/>
  <c r="T20" i="175"/>
  <c r="T26" i="175"/>
  <c r="T19" i="176"/>
  <c r="T24" i="176"/>
  <c r="W27" i="189"/>
  <c r="X27" i="189"/>
  <c r="H22" i="183" l="1"/>
  <c r="H24" i="183" s="1"/>
  <c r="V22" i="183"/>
  <c r="X22" i="183" s="1"/>
</calcChain>
</file>

<file path=xl/sharedStrings.xml><?xml version="1.0" encoding="utf-8"?>
<sst xmlns="http://schemas.openxmlformats.org/spreadsheetml/2006/main" count="4937" uniqueCount="1062">
  <si>
    <t>Dependencia</t>
  </si>
  <si>
    <t>01 AYUNTAMIENTO</t>
  </si>
  <si>
    <t>01 CABILDO</t>
  </si>
  <si>
    <t>O  B  J  E  T  I  V  O  S</t>
  </si>
  <si>
    <t>M   E   T   A   S</t>
  </si>
  <si>
    <t>D e s c r i p c i o n</t>
  </si>
  <si>
    <t>Programa</t>
  </si>
  <si>
    <t>Unidad de Medida</t>
  </si>
  <si>
    <t>RESOLVER LOS ASUNTOS DE LA COMPETENCIA DEL AYUNTAMIENTO COLEGIADAMENTE A EFECTO DE INCIDIR EN EL DESARROLLO DE LA COMUNIDAD</t>
  </si>
  <si>
    <t>2do  Trimestre</t>
  </si>
  <si>
    <t xml:space="preserve">Programada </t>
  </si>
  <si>
    <t>Realizada</t>
  </si>
  <si>
    <t>3er  Trimestre</t>
  </si>
  <si>
    <t>1er  Trimestre</t>
  </si>
  <si>
    <t>4to  Trimestre</t>
  </si>
  <si>
    <t>MUNICIPIO DE GUAYMAS SONORA</t>
  </si>
  <si>
    <t>Clave</t>
  </si>
  <si>
    <t>Ponderacion %</t>
  </si>
  <si>
    <t>Gasto</t>
  </si>
  <si>
    <t>Meta</t>
  </si>
  <si>
    <t>Presup.</t>
  </si>
  <si>
    <t>Ejercido</t>
  </si>
  <si>
    <t>Programada</t>
  </si>
  <si>
    <t>Real</t>
  </si>
  <si>
    <t>TOTAL DEL GASTO DE LA UNIDAD RESPONSABLE</t>
  </si>
  <si>
    <t>NOTA:  EL TOTAL DE LA PONDERACION DEBERA SUMAR  100</t>
  </si>
  <si>
    <t>E1 Eficacia   E2 Economía  E3 Eficiencia</t>
  </si>
  <si>
    <t>Acumulado</t>
  </si>
  <si>
    <t>Justificación</t>
  </si>
  <si>
    <t>Diferencia</t>
  </si>
  <si>
    <t>PORCENTAJE</t>
  </si>
  <si>
    <t>E1</t>
  </si>
  <si>
    <t>E2</t>
  </si>
  <si>
    <t>E3</t>
  </si>
  <si>
    <t>111 LEGISLACION</t>
  </si>
  <si>
    <t>01 GESTION  DE CABILDO</t>
  </si>
  <si>
    <t>Funcion</t>
  </si>
  <si>
    <t>Unidad Responsble</t>
  </si>
  <si>
    <t>Subprograma</t>
  </si>
  <si>
    <t>001 CONDUCCION Y DIFUSION DE LA POLITCA DE GOBIERNO</t>
  </si>
  <si>
    <t>CELEBRAR SESIONES ORDINARIAS Y EXTRAORDINARIAS</t>
  </si>
  <si>
    <t>SESION</t>
  </si>
  <si>
    <t>VIGILAR Y EVALUAR A TRAVES DE LAS COMISIONES DEL AYUNTAMIENTO LOS RAMOS DE LA ADMINISTRACION PUBLICA</t>
  </si>
  <si>
    <t>INFORME</t>
  </si>
  <si>
    <t>ANALIZAR Y APROBAR REGLAMENTOS, CIRCULARES Y DISPOSICIONES DE OBSERVANCIA GENERAL</t>
  </si>
  <si>
    <t>DOCTO</t>
  </si>
  <si>
    <t>ANALIZAR Y APROBAR  PARA EFECTOS LEGALES EL ENVIO AL CONGRESO DEL ESTADO LOS ESTADOS FINANCIEROS TRIMESTRALES</t>
  </si>
  <si>
    <t>PROYECTO</t>
  </si>
  <si>
    <t>DEL 01 DE  ENERO AL 31 DE DICIEMBRE DE 2022</t>
  </si>
  <si>
    <t>DEL 01 DE  ENERO  AL 31 DE MARZO DE 2022</t>
  </si>
  <si>
    <t>DEL 01 DE  ENERO  AL 30 DE SEPTIEMBRE DE 2022</t>
  </si>
  <si>
    <t>DEL 01 DE  ENERO  AL 30 DE JUNIO DE 2022</t>
  </si>
  <si>
    <t>INDICADORES DE RESULTADOS</t>
  </si>
  <si>
    <t>ANALIZAR Y APROBAR EL ENVIO DEL PRESUPUESTO  DE INGRESOS DEL AÑO 2022</t>
  </si>
  <si>
    <t>ANALIZAR, DISCUTIR Y APROBAR EL PRESUPUESTO DE EGRESOS DEL AÑO 2022</t>
  </si>
  <si>
    <t>ANALIZAR Y APROBAR EL ENVIO DEL PROYECTO DE LEY DE INGRESOS DEL AÑO 2022</t>
  </si>
  <si>
    <t>REALIZADAS CUMPLIENDO CON LA NORMATIVIDAD APLICABLE Y DE ACUERDO A LAS NECESIDADES PROPIEAS DEL AYTO.</t>
  </si>
  <si>
    <t>EFECTUADAS LAS NECESARIAS DE ACUERDO A LOS REQUERIMIENTOS DEL PROPIO AYTO  Y DE ACUERDO A LA NORMATIVIDAD APLICABLE</t>
  </si>
  <si>
    <t>ENVIADOS EN TIEMPO Y FORMA</t>
  </si>
  <si>
    <t>DEL 01 DE  ENERO AL 31 DE  DICIEMBRE DE 2022</t>
  </si>
  <si>
    <t>138 TERRITORIO</t>
  </si>
  <si>
    <t>02 SINDICATURA</t>
  </si>
  <si>
    <t>Unidad Responsable</t>
  </si>
  <si>
    <t>01 DESPACHO DEL SINDICO</t>
  </si>
  <si>
    <t>004 PATRIMONIO MUNICIPAL</t>
  </si>
  <si>
    <t>02  REGULACION DE LOS ASENTAMIENTOS  HUMANOS</t>
  </si>
  <si>
    <t>PROMOVER LA REGULARIZACION DE LA TENENCIA DEL SUELO URBANO EN LAS PROPIEDADES MUNICIPALES, DE OTRAS INSTANCIAS DE GOBIERNO Y PARTICULARES DONDE EXISTAN ASENTAMIENTOS, CON EL FIN DE LOGRAR MAYOR CERTIDUMBRE Y ORDENAMIENTO EN EL CRECIMIENTO DE LA CIUDAD.</t>
  </si>
  <si>
    <t>REALIZAR LA DOTACION DE TERRENOS PARA VIVIENDA</t>
  </si>
  <si>
    <t>DOCTO/LOTE</t>
  </si>
  <si>
    <t>REGULARIZAR TERRENOS URBANOS (CONTRATOS)</t>
  </si>
  <si>
    <t>DOCTO.</t>
  </si>
  <si>
    <t>ATENDER LAS SOLICITUDES DE VERIFICACION DE MEDIDAS</t>
  </si>
  <si>
    <t>LOTE</t>
  </si>
  <si>
    <t>EXPEDIR TITULOS DE PROPIEDAD</t>
  </si>
  <si>
    <t>MANTENER ACTUALIZADO EL PADRON DE LOTES POR COLONIA</t>
  </si>
  <si>
    <t>INFORME/DOCTO.</t>
  </si>
  <si>
    <t>INTEGRACION DE EXPEDIENTES PARA DESINCORPORAR Y ENAJENAR</t>
  </si>
  <si>
    <t>EXPEDIENTE</t>
  </si>
  <si>
    <t>LOTIFICACION  EN COLONIA HUMBERTO GUTIERREZ II</t>
  </si>
  <si>
    <t>REGULARIZACION   DE LA COLONIA  INDEPENDENCIA</t>
  </si>
  <si>
    <t>REGULARIZACION   DE LA COLONIA AMPLIACION LOMA LINDA</t>
  </si>
  <si>
    <t>REGULARIZACION   DE LA COLONIA GOLFO DE CALIFORNIA</t>
  </si>
  <si>
    <t>ESCRITURACION  DE LA COLONIA COLINAS DE FATIMA</t>
  </si>
  <si>
    <t>REGULARIZACION   DE LA COLONIA LOMA BONITA</t>
  </si>
  <si>
    <t>REGULARIZACION   DE LA COLONIA GIL SAMANIEGO</t>
  </si>
  <si>
    <t>REGULARIZACION   DE LA COLONIA CENTRO</t>
  </si>
  <si>
    <t>CENSO Y REGULARIZACION DE LA COLONIA FATIMA RINCONCITO</t>
  </si>
  <si>
    <t>REUNION DE TRABAJO CON TESORERIA</t>
  </si>
  <si>
    <t>REUNION</t>
  </si>
  <si>
    <t>REUNION DE TRABAJO CON DIFERENTES DEPENDENCIAS, CATASTRO E INFRAESTRUCTURA.</t>
  </si>
  <si>
    <t>REUNION DE TRABAJO CON PERSONAL DE SINDICATURA</t>
  </si>
  <si>
    <t>133 PRESERVACION Y CUIDADO DEL PATRIMONIO</t>
  </si>
  <si>
    <t>04 PATRIMONIO MUNICIPAL</t>
  </si>
  <si>
    <t>01 ADMINISTRACION DE BIENES INMUEBLES MUNICIPALES</t>
  </si>
  <si>
    <t>ADMINISTRAR Y VIGILAR LOS ACTOS RESPECTIVOS AL PATRIMONIO MUNICIPAL, VELANDO QUE LOS BIENES DEL AYUNTAMIENTO SE UTILICEN PARA BENEFICIO DE LOS CIUDADANOS; Y REPRESENTAR EFICAZMENTE AL AYUNTAMIENTO EN LOS LITIGIOS Y CONTROVERSIAS JURÍDICAS  EN QUE FORME PARTE.</t>
  </si>
  <si>
    <t>GESTIONAR QUE LAS DESINCORPORACIONES DE INMUEBLES MUNICIPALES SE INSCRIBAN EN EL REGISTRO PUBLICO DE  LA PROPIEDAD</t>
  </si>
  <si>
    <t>GESTION</t>
  </si>
  <si>
    <t>REPRESENTAR LEGALMENTE AL AYUNTAMIENTO EN AUDIENCIAS Y DILIGENCIAS ORDENADAS EN LITIGIOS EN LOS QUE ES PARTE</t>
  </si>
  <si>
    <t>AUDIENCIA</t>
  </si>
  <si>
    <t xml:space="preserve">INTERPONER DENUNCIAS/ DEMANDAS PARA INICIAR PROCEDIMIENTOS EN PROCURACION Y DEFENSA DE LOS INTERESES MUNICIPALES </t>
  </si>
  <si>
    <t xml:space="preserve">RECIBIR NOTIFICACIONES DE DIVERSAS ACTUACIONES EN PROCEDIMIENTOS EN LAS QUE AYUNTAMIENTO ES PARTE Y/O EMPLAZAMIENTOS EN NUEVOS ASUNTOS </t>
  </si>
  <si>
    <t>NOTIFICACION</t>
  </si>
  <si>
    <t>DAR CONTESTACION A DEMANDAS PROMOVIDAS EN CONTRA DEL AYUNTAMIENTO</t>
  </si>
  <si>
    <t>RENDIR INFORMES Y CUMPLIR REQUERIMIENTOS ANTE DISTINTAS AUTORIDADES EN PROCEDIMIENTOS EN LOS QUE EL AYUNTAMIENTO ES PARTE</t>
  </si>
  <si>
    <t xml:space="preserve">RENDIR INFORMES ANTE DISTINTAS AUTORIDADES QUE SOLICITAN APOYO EN PROCEDIMIENTOS AJENOS AL AYUNTAMIENTO </t>
  </si>
  <si>
    <t>INFORMAR TRIMESTRALMENTE AL AYUNTAMIENTO SOBRE EL ESTADO DE LOS ASUNTOS JURIDICOS</t>
  </si>
  <si>
    <t>CAPACITACION DE PERSONAL</t>
  </si>
  <si>
    <t>CURSO</t>
  </si>
  <si>
    <t>PROMOVER INICIATIVAS DE NORMATIVIDAD Y REGLAMENTACION  MUNICIPAL</t>
  </si>
  <si>
    <t>REUNION DE TRABAJO CON AREAS JURIDICAS, INTERNOS Y EXTERNOS DEL AYUNTAMIENTO</t>
  </si>
  <si>
    <t xml:space="preserve">DAÑOS OCASIONADOS POR PARTICULARES AL PATRIMONIO MUNICIPAL </t>
  </si>
  <si>
    <t>DAÑO</t>
  </si>
  <si>
    <t>135 ASUNTOS JURIDICOS</t>
  </si>
  <si>
    <t>03 PRESIDENCIA</t>
  </si>
  <si>
    <t>04 ASUNTOS JURIDICOS</t>
  </si>
  <si>
    <t xml:space="preserve">                                                   </t>
  </si>
  <si>
    <t>020 GESTION Y ACTUALIZACION JURIDICA</t>
  </si>
  <si>
    <t>04 SEGUIMIENTO DE ASUNTOS JURIDICOS</t>
  </si>
  <si>
    <t>DAR BASE LEGAL A TODOS LOS ACTOS Y ACUERDOS DEL AYUNTAMIENTO QUE GARANTICE SU SEGURIDAD JURIDICA</t>
  </si>
  <si>
    <t>FORMULAR INFORMES PREVIOS Y JUSTIFICADOS PARA LOS JUICIOS DE AMPARO</t>
  </si>
  <si>
    <t>CONTESTAR DEMANDAS DEL SERVICIO CIVIL, OFRECIMIENTO DE PRUEBAS, ALEGATOS POR LOS JUICIOS PROMOVIDOS POR PARTICULARES ANTE EL TRIBUNAL DE JUSTICIA ADMINISTRTIVA</t>
  </si>
  <si>
    <t>ATENDER Y TRAMITAR LOS RECURSOS ADMINISTRATIVOS QUE PRESENTAN LOS PARTICULARES EN CONTRA DE DIVERSAS AUTORIDADES MUNICIPALES</t>
  </si>
  <si>
    <t>ASUNTO</t>
  </si>
  <si>
    <t>REVISAR Y CORREGIR CONTRATOS Y CONVENIOS</t>
  </si>
  <si>
    <t>CONVENIO</t>
  </si>
  <si>
    <t xml:space="preserve">ELABORAR Y PRESENTAR DENUNCIAS Y QUERELLAS ANTE EL MINISTERIO PUBLICO POR DELITOS EN QUE LA ADMINISTRACION PUBLICA TENGA CARÁCTER DE VICTIMA </t>
  </si>
  <si>
    <t>DENUNCIA</t>
  </si>
  <si>
    <t>EMITIR RECOMENDACIONES EN MATERIA DE LIQUIDACION O FINIQUITO POR MOTIVO DE PENSION, JUBILACION ENTRE OTROS</t>
  </si>
  <si>
    <t>EMITIR INFORMES DEL ESTADO PROCESAL DE LAS CONTROVERSIAS EN QUE EL AYUNTAMIENTO ES PARTE.</t>
  </si>
  <si>
    <t>FORMULAR CONTESTACIONES POR JUICIOS TRAMITADOS POR PARTICULARES EN LOS JUZGADOS LOCALES</t>
  </si>
  <si>
    <t>COMPARECER COMO REPRESENTANTE DEL AYUNTAMIENTO O EN AUXILIO DE ALGUNA PARAMUNICIPAL A LA JUNTA DE CONCILIACION Y ARBITRAJE PARA LA ENTREGA DE FINIQUITOS Y/O LIQUIDACIONES</t>
  </si>
  <si>
    <t>DEL 01 DE  ABRIL  AL 30 DE JUNIO DE 2022</t>
  </si>
  <si>
    <t>184 ACCESO A LA INFORMACION PUBLICA GUBERNAMENTAL</t>
  </si>
  <si>
    <t>06 TRANSPARENCIA</t>
  </si>
  <si>
    <t>038 GESTION PARA RESULTADOS MUNICIPAL</t>
  </si>
  <si>
    <t>03 TRANSPARENCIA</t>
  </si>
  <si>
    <t>DESARROLLAR ACTIVIDADES ENCAMINADAS A FORTALECER LA TRANSPARENCIA MUNICIPAL MEDIANTE EL CUMPLIMIENTO DE LAS OBLIGACIONES DE TRANSPARENCIA EN MATERIA DE ACCESO A LA INFORMACIÓN, LA DIFUSIÓN DE INFORMACIÓN DE INTERÉS PÚBLICO Y LA APERTURA GUBERNAMENTAL QUE CONTRIBUYAN A MEJORAR LA PARTICIPACIÓN CIUDADANA EN EL QUEHACER ORGANIZACIONAL.</t>
  </si>
  <si>
    <t xml:space="preserve">Realizar verificaciones en el cumplimiento de las áreas en las obligaciones de transparencia en el Portal Municipal y la Plataforma Nacional.             </t>
  </si>
  <si>
    <t>Informe</t>
  </si>
  <si>
    <t>Proponer medios alternativos de difusión  de la información pública en las poblaciones en las que estos resulten de más fácil acceso.</t>
  </si>
  <si>
    <t>Actividades</t>
  </si>
  <si>
    <t>Asesorar, recibir, notificar y gestionar las solicitudes de acceso a la información tanto a las áreas como a los solicitantes.</t>
  </si>
  <si>
    <t>Solicitudes de Acceso a la Información</t>
  </si>
  <si>
    <t>estas dependen de la ciudadania, no propiamente de la unidad muncipal de transparencia.</t>
  </si>
  <si>
    <t xml:space="preserve">Proponer al Comité de Transparencia los procedimientos internos que aseguren la mayor eficiencia en la gestión de las solicitudes de acceso a la información.          </t>
  </si>
  <si>
    <t>Documento</t>
  </si>
  <si>
    <t>Llevar un registro de las solicitudes de acceso a la información, respuestas, resultados, costos de reproducción y envío.</t>
  </si>
  <si>
    <t>Registro</t>
  </si>
  <si>
    <t>Detectar necesidades de información pública de la sociedad.</t>
  </si>
  <si>
    <t>Impulsar la difusión  de  información pública en materia de transparencia proactiva.</t>
  </si>
  <si>
    <t>Identificar y  proponer la implementación, mejora, o registro de mecanismos de colaboración en materia de Gobierno Abierto.</t>
  </si>
  <si>
    <t>Asesorar a las áreas del gobierno municipal y partes interesadas que así lo requieran.</t>
  </si>
  <si>
    <t>Asesorías</t>
  </si>
  <si>
    <t>Capacitar a las áreas del gobierno municipal y partes interesadas en la materia.</t>
  </si>
  <si>
    <t>Capacitaciones</t>
  </si>
  <si>
    <t>Llevar a cabo acciones de coordinación y vinculación en la materia.</t>
  </si>
  <si>
    <t>Acciones</t>
  </si>
  <si>
    <t>Sesiones del Comité de Transparencia.</t>
  </si>
  <si>
    <t>Sesiones</t>
  </si>
  <si>
    <t>Elaboración de Informe Mensual.</t>
  </si>
  <si>
    <t>Elaboración de Informe Trimestral.</t>
  </si>
  <si>
    <t>Elaboración de Informe Anual.</t>
  </si>
  <si>
    <t>este informe es hasta el cuarto trimestre</t>
  </si>
  <si>
    <t xml:space="preserve">Realización de actividades en materia promoción de transparencia y acceso a la información.      </t>
  </si>
  <si>
    <t>Asistir a eventos de interés en la materia.</t>
  </si>
  <si>
    <t>Eventos</t>
  </si>
  <si>
    <t>DEL 01 DE ENERO AL 30 DE SEPTIEMBRE DE 2022</t>
  </si>
  <si>
    <t>132 POLITICA INTERIOR</t>
  </si>
  <si>
    <t>04 SECRETARIA DEL AYUNTAMIENTO</t>
  </si>
  <si>
    <t>01 DESPACHO DEL SECRETARIO DEL AYTTO.</t>
  </si>
  <si>
    <t>001 CONDUCCION Y DIFUSION DE LA POLITICA DE GOBIERNO</t>
  </si>
  <si>
    <t xml:space="preserve">ORGANIZAR, DAR SEGUIMIENTO Y APOYO LEGAL A LOS ACTOS DEL AYUNTAMIENTO Y DE LAS UNIDADES ADMINITRATIVAS A SU CARGO
</t>
  </si>
  <si>
    <t>CITAR A SESIONES DE CABILDO</t>
  </si>
  <si>
    <t>CITATORIO</t>
  </si>
  <si>
    <t>LEVANTAR ACTAS DE SESIONES DE CABILDO</t>
  </si>
  <si>
    <t>ACTA</t>
  </si>
  <si>
    <t>PUBLICAR EN EL TABLERO DE AVISOS LOS ACUERDOS Y RESOLUCIONES DEL MISMO</t>
  </si>
  <si>
    <t>DOCUMENTO</t>
  </si>
  <si>
    <t>EXPEDIR CERTIFICACIONES DE DOCUMENTOS Y CONSTANCIAS DEL ARCHIVO</t>
  </si>
  <si>
    <t>EXPEDIR ANUENCIAS PARA NEGOCIOS DE VENTA Y CONSUMO DE ALCOHOL</t>
  </si>
  <si>
    <t>EXPEDIR PROYECTOS O REFORMAS DE REGLAMENTOS DE AYUNTAMIENTO</t>
  </si>
  <si>
    <t>REGLAMENTO</t>
  </si>
  <si>
    <t>EXPEDIR CERTIFICACIONES SOLICITADAS POR CIUDADANOS</t>
  </si>
  <si>
    <t>EXPEDIR PERMISOS Y ANUENCIAS PARA REALIZAR EVENTOS SOCIALES</t>
  </si>
  <si>
    <t>REPRESENTAR AL C. PRESIDENTE MUNICIPAL EN DIFERENTES ACTOS Y EVENTOS</t>
  </si>
  <si>
    <t>EVENTO</t>
  </si>
  <si>
    <t>CREAR Y DAR SEGUIMIENTO A LAS ACTIVIDADES DEL CENTRO DE COMUNIDADES YAQUIS</t>
  </si>
  <si>
    <t>REUNIÓN</t>
  </si>
  <si>
    <t>SEGUIMIENTO A LAS PETICIONES DE LAS COMUNIDADES YAQUIS</t>
  </si>
  <si>
    <t>VIGILAR Y DAR SEGUIMIENTO A LAS ACTIVIDADES DE LAS COMUNIDADES RURALES</t>
  </si>
  <si>
    <t>VISITAS</t>
  </si>
  <si>
    <t>ANALIZAR Y ATENDER ASUNTOS POLITICOS SOCIALES</t>
  </si>
  <si>
    <t>REUNIONES DE COMITÉ MUNICIPAL DE SALUD</t>
  </si>
  <si>
    <t>REUNIONES</t>
  </si>
  <si>
    <t xml:space="preserve">RECEPCIÓN DE DOCUMENTOS </t>
  </si>
  <si>
    <t>ENVIO DE DOCUMENTOS RECIBIDOS A LAS DIFERENTES DEPENDENCIAS DEL AYUNTAMIENTO</t>
  </si>
  <si>
    <t>TRAMITE DE CARTILLAS MILITARES</t>
  </si>
  <si>
    <t>TRAMITE</t>
  </si>
  <si>
    <t>PRESENTAR AL PRESIDENTE MUNICIPAL UN INFORME DE LA DEPENDENCIA Y SUS UNIDADES ADMINISTRATIVAS</t>
  </si>
  <si>
    <t>02 DIRECCION DE ASUNTOS DE GOBIERNO</t>
  </si>
  <si>
    <t>04 ASUNTOS DE GOBIERNO</t>
  </si>
  <si>
    <t>COORDINAR, SUPERVISAR Y DAR SEGUIMIENTO A LAS ACCIONES DE GOBIERNO, ASI COMO LA ELABORACIÓN DE DOCUMENTOS</t>
  </si>
  <si>
    <t>ELABORACION DE ACTAS DE LAS SESIONES ORDINARIAS Y EXTRAORDINARIAS DE CABILDO.</t>
  </si>
  <si>
    <t>ELABORACION DE ACTAS DE ACUERDO DE CABILDO REFERENTE A ESTADOS FINANCIEROS</t>
  </si>
  <si>
    <t>APOYO TECNICO EN LOS ASUNTOS DE LA SECRETARIA DEL AYUNTAMIENTO (ELABORACION CERTIFACIONES DE DOCTOS. Y CONSTANCIAS DEL ARCHIVO Y DE LOS ACUERDOS ASENTADOS EN LOS LIBROS DE ACTAS.</t>
  </si>
  <si>
    <t>APOYO TECNICO EN LOS ASUNTOS DE LA SECRETARIA DEL AYUNTAMIENTO (REVISION DE EXPEDIENTES PARA EXPEDIR ANUENCIAS DEFINITIVAS CON VENTA Y CONSUMO DE BEBIDAS CON CONTENIDO ALCOHOLICO.</t>
  </si>
  <si>
    <t>PROPORCIONAR LA INFORMACIÓN PARA EL DESAHOGO DE LAS SESIONES DE CABILDO</t>
  </si>
  <si>
    <t>05 ARCHIVO MUNICIPAL</t>
  </si>
  <si>
    <t>ORDENAR, PRESERVAR Y DIFUNDIRLA INFORMACIÓN HISTORICA DE LA COMUNIDAD Y AYUNTAMIENTO</t>
  </si>
  <si>
    <t>ARCHIVO HISTORICO DEL AYUNTAMIENTO DE GUAYMAS PRESERVADO Y MANTENIDO</t>
  </si>
  <si>
    <t>PERSEVERAR</t>
  </si>
  <si>
    <t>BRIGADAS ORGANIZADAS PARA EL DIAGNOSTICO, ORGANIZACIÓN, DEPURACIÓN DE CLASIFICACIÓN DE FONDOS</t>
  </si>
  <si>
    <t>SERVICIO</t>
  </si>
  <si>
    <t>EXPEDIENTES NO CLASIFICADOS HISTÓRICOS ORDENADOS</t>
  </si>
  <si>
    <t>CATALOGO ELECTRÓNICO CREADO</t>
  </si>
  <si>
    <t>INFORMACIÓN CLASIFICADA GENERADA POR LA COMUNIDAD Y AYUNTAMIENTO</t>
  </si>
  <si>
    <t>REVISION</t>
  </si>
  <si>
    <t>ARCHIVO HISTÓRICO PROMOVIDO Y DIFUNDIDO</t>
  </si>
  <si>
    <t>CURSOS DE CAPACITACIÓN ATENDIDOS</t>
  </si>
  <si>
    <t>CONSTANCIA</t>
  </si>
  <si>
    <t>FUMIGACION ESPECIALIZADA REALIZADA</t>
  </si>
  <si>
    <t>DEL 01 DE ENERO AL 31 DE  DICIEMBRE DE 2022</t>
  </si>
  <si>
    <t>02 ASUNTOS DE GOBIERNO.</t>
  </si>
  <si>
    <t>009 PROMOCION DE LA CULTURA DE LA LEGALIDAD</t>
  </si>
  <si>
    <t>10 COMERCIO AMBULANTE</t>
  </si>
  <si>
    <t xml:space="preserve"> </t>
  </si>
  <si>
    <t>ACTIVIDADES COMERCIALES REGULARIZADAS</t>
  </si>
  <si>
    <t>TRAMITE PARA OBTENER ANUENCIA DE VENDEDOR AMBULANTE</t>
  </si>
  <si>
    <t>SUPERVISAR LAS OBLIGACIONES DE VENDEDORES AMBULANTES</t>
  </si>
  <si>
    <t>SUPERVISION</t>
  </si>
  <si>
    <t xml:space="preserve">SUPERVISAR LAS OBLIGACIONES DE TIANGUIS </t>
  </si>
  <si>
    <t xml:space="preserve">2 dias de lluvia y 5 fugas de drenaje </t>
  </si>
  <si>
    <t xml:space="preserve">ACTUALIZACIÓN DE EXPEDIENTES DE VENDEDORES AMBULANTES </t>
  </si>
  <si>
    <t>PERMISOS ESPECIALES</t>
  </si>
  <si>
    <t>PERMISO</t>
  </si>
  <si>
    <t>16 de septiembre</t>
  </si>
  <si>
    <t xml:space="preserve">INFORMAR MENSUALMENTE AL H. AYUNTAMIENTO SOBRE LAS ACTIVIDADES E INGRESO </t>
  </si>
  <si>
    <t>009 POLITICA Y GOBIERNO MUNICIPAL</t>
  </si>
  <si>
    <t>12 JUZGADO CALIFICADOR</t>
  </si>
  <si>
    <t>FALTAS A LOS BANDOS DE POLICIA Y BUEN GOBIERNO SANCIONADAS</t>
  </si>
  <si>
    <t>CALIFICAR INFRACCIONES POR FALTAS AL BANDO</t>
  </si>
  <si>
    <t>INFRACCIÓN</t>
  </si>
  <si>
    <t>DAR SEGUIMIENTO DE DENUNCIA AL BANDO</t>
  </si>
  <si>
    <t>CASO</t>
  </si>
  <si>
    <t>GIRAR CITATORIOS PARA COMPARECENCIAS</t>
  </si>
  <si>
    <t>CURSOS DE CAPACITACION MEDICOS LEGISTAS</t>
  </si>
  <si>
    <t>CURSOS DE CAPACITACIÓN JUECES CALIFICADORES</t>
  </si>
  <si>
    <t xml:space="preserve">RECEPCIÓN DE DENUNCIAS POR FALTAS AL BANDO </t>
  </si>
  <si>
    <t>13 PROFECO</t>
  </si>
  <si>
    <t>DERECHOS DE LOS CONSUMIDORES PROTEGIDOS CON RELACIONES JUSTAS CON LOS PROVEEDORES</t>
  </si>
  <si>
    <t>RECEPCIÓN DE QUEJAS</t>
  </si>
  <si>
    <t>ASESORÍAS JURIDICAS</t>
  </si>
  <si>
    <t>CONCILIACIONES</t>
  </si>
  <si>
    <t>EXPEDIENTES CONCILIADOS</t>
  </si>
  <si>
    <t>VINCULACIÓN CIUDADANA</t>
  </si>
  <si>
    <t>VINCULACIÓN</t>
  </si>
  <si>
    <t>INFORMAR MENSUALMENTE AL H. AYUNTAMENTO SOBRE LAS ACTIVIDADES REALIZADAS</t>
  </si>
  <si>
    <t>14 RELACIONES EXTERIORES</t>
  </si>
  <si>
    <t>TRÁMITE DE SOLICITUD DE PASAPORTE RÁPIDO, FÁCIL Y CERCANO</t>
  </si>
  <si>
    <t>TRAMITAR PASAPORTES MEXICANOS</t>
  </si>
  <si>
    <t xml:space="preserve">no se cumplio la meta programada, ya que hubo cambio de jefe de oficina </t>
  </si>
  <si>
    <t>172  PROTECCION CIVIL</t>
  </si>
  <si>
    <t>07 JUZGADO LOCAL</t>
  </si>
  <si>
    <t>ASUNTOS CIVILES Y MERCANTILES RESUELTOS</t>
  </si>
  <si>
    <t>TRAMITAR EXPEDIENTES</t>
  </si>
  <si>
    <t>GIRAR OFICIOS DE REQUERIMIENTO</t>
  </si>
  <si>
    <t>OFICIO</t>
  </si>
  <si>
    <t>DESAHOGAR PROMOCIONES</t>
  </si>
  <si>
    <t>PROMOCION</t>
  </si>
  <si>
    <t>GIRAR CITATORIOS PARA COMPARECENCIA</t>
  </si>
  <si>
    <t>DEPOSITOS EN EFECTIVO</t>
  </si>
  <si>
    <t>DEPOSITO</t>
  </si>
  <si>
    <t>COMPARECENCIAS</t>
  </si>
  <si>
    <t>DILIGENCIAS DE ACTUARIO</t>
  </si>
  <si>
    <t>DILIGENCIAS</t>
  </si>
  <si>
    <t>008 PROTECCION CIVIL Y BOMBEROS</t>
  </si>
  <si>
    <t>08 BOMBEROS VOLUNTARIOS</t>
  </si>
  <si>
    <t>ATENDER CABALMENTE LA DEMANDA CIUDADANA DE SERVICIOS DE EMERGENCIA Y LAS NECESIDADES DE ASESORÍAS EN LA SEGURIDAD Y PREVENCIÓN DE RIESGOS</t>
  </si>
  <si>
    <t>INCENDIOS SOFOCADOS</t>
  </si>
  <si>
    <t xml:space="preserve">SEGURIDAD MEJORADA EN ESCUELAS Y EMPRESAS MEDIANTE ASESORÍAS </t>
  </si>
  <si>
    <t>ASESORIA</t>
  </si>
  <si>
    <t>PERSONAS Y ANIMALES RESCATADOS EN EMERGENCIA</t>
  </si>
  <si>
    <t>ALUMNOS INFORMADOS DE LOS RIESGOS Y COMO PREVENIRLOS</t>
  </si>
  <si>
    <t>BOMBEROS ACTUALIZADOS EN LAS MEJORES PRÁCTICAS</t>
  </si>
  <si>
    <t>CONGRESO</t>
  </si>
  <si>
    <t>se realizaron dos practicas</t>
  </si>
  <si>
    <t xml:space="preserve">EQUIPO CONTRA INCENDIO CONSERVADO Y LISTO PARA USARSE </t>
  </si>
  <si>
    <t>MANTENIMIENTO</t>
  </si>
  <si>
    <t xml:space="preserve">PERSONAL PREPARADO CON LOS CONOCIMIENTOS Y HABILIDADES PARA BRINDAR LOS SERVICIOS DE EMERGENCIA </t>
  </si>
  <si>
    <t>CAPACITACION</t>
  </si>
  <si>
    <t>ANIMALES PELIGROSOS CONTROLADOS</t>
  </si>
  <si>
    <t>SEGURIDAD MEJORADA Y SUPERVISADA EN COMERCIOS E INDUSTRIAS</t>
  </si>
  <si>
    <t>DEL 01 DE  ENERO AL 31 DE  DICIEMBRE DE 202</t>
  </si>
  <si>
    <t>09 PROTECCION CIVIL</t>
  </si>
  <si>
    <t>PREPARAR A LA CIUDADANÍA Y A LOS FUNCIONARIOS PÚBLICOS EN LA CULTURA DE PROTECCIÓN CIVIL Y ASEGURAR EL CUMPLIMIENTO DE LA NORMATIVIDAD</t>
  </si>
  <si>
    <t>ACTUALIZACIÓN DE REGLAMENTO DE PROTECCIÓN CIVIL DEL MUNICIPIO DE GUAYMAS SONORA</t>
  </si>
  <si>
    <t>ACTUALIZACIÓN</t>
  </si>
  <si>
    <t>INSTITUCIONES PREPARADAS EN MATERIA DE PROTECCIÓN CIVIL</t>
  </si>
  <si>
    <t>PLATICAS</t>
  </si>
  <si>
    <t>ELABORACIÓN DE DICTAMENES (RIESGO Y SEGURIDAD)</t>
  </si>
  <si>
    <t>DICTAMEN</t>
  </si>
  <si>
    <t>ELABORACIÓN DE CONSTANCIAS</t>
  </si>
  <si>
    <t>COMERCIOS CON SEGURIDAD MEJORADA MEDIANTE INSPECCIONES</t>
  </si>
  <si>
    <t>INSPECCIONES</t>
  </si>
  <si>
    <t>PROYECTOS DE CONSTRUCCIÓN Y OTROS REVISADOS</t>
  </si>
  <si>
    <t>REVISIÓN</t>
  </si>
  <si>
    <t>CAPACIDADES DE LAS ORGANIZACIONES E INSTITUCIONES PROBADAS Y MEJORADAS PARA REACCIONAR ANTE EVENTOS DE EMERGENCIA</t>
  </si>
  <si>
    <t>SIMULACROS</t>
  </si>
  <si>
    <t>POBLACIÓN VULNERABLE ATENDIDA Y APOYADA ANTE CONTINGENCIA</t>
  </si>
  <si>
    <t>EVENTOS MASIVOS CONTROLADOS EN EL CUMPLIMIENTO DE LA NORMATIVIDAD PARA EVITAR PROBABILIDAD DE RIESGOS</t>
  </si>
  <si>
    <t>INFORMAR MENSUALMENTE AL H. AYUNTAMIENTO SOBRE LAS ACTIVIDADES E INGRESOS A TESORERIA MUNICIPAL</t>
  </si>
  <si>
    <t>DEL 01 DE  ENERO  AL 31 DE SEPTIEMBRE DE 2022</t>
  </si>
  <si>
    <t>242 CULTURA</t>
  </si>
  <si>
    <t>03 DIRECCION DE ACCION CIVICA Y/O CULT.</t>
  </si>
  <si>
    <t>028 PROMOCION CIVICA Y CULTURAL</t>
  </si>
  <si>
    <t>04 AUDITORIO</t>
  </si>
  <si>
    <t>PROVEER  LOS ESPACIOS CON LA INFRAESTRUCTURA Y EQUIPAMIENTO ADECUADO PARA REALIZACIÓN DE LAS ACTIVIDADES CÍVICAS, CULTURALES Y ARTISTICAS</t>
  </si>
  <si>
    <t>BRINDAR INFORMACIÓN PARA EL ARRENDAMIENTO DEL AUDITORIO</t>
  </si>
  <si>
    <t>PERSONAS</t>
  </si>
  <si>
    <t xml:space="preserve">CONCRETAR EL ARRENDAMIENTO DEL AUDITORIO CIVICO </t>
  </si>
  <si>
    <t>RENTA</t>
  </si>
  <si>
    <t xml:space="preserve"> CONSERVACIÓN Y MANTENIMIENTO DEL AUDITORIO</t>
  </si>
  <si>
    <t>EVENTOS LUCRATIVOS</t>
  </si>
  <si>
    <t>EVENTOS NO LUCRATIVOS</t>
  </si>
  <si>
    <t xml:space="preserve">INFORMAR MENSUALMENTE AL H. AYUNTAMIENTO SOBRE LAS ACTIVIDADES REALIZADAS </t>
  </si>
  <si>
    <t>01 PLANEACION Y PROMOCION DE ACTIVIDADES CIVICAS</t>
  </si>
  <si>
    <t>PLANEACIÓN Y PROMOCIÓN DE ACTIVIDADES CÍVICAS. DIFUNDIR Y FOMENTAR LAS ACTIVIDADES CIVICAS, CULTURALES Y ARTÍSTICAS, APOYANDO A LOS INTERESADOS Y CREADORES</t>
  </si>
  <si>
    <t>REAFIRMAR EL VALOR Y RESPETO A SÍMBOLOS PATRIOS Y LA HISTORIA NACIONAL</t>
  </si>
  <si>
    <t>ACTIVIDAD</t>
  </si>
  <si>
    <t>ACUERDOS PARA FORTALECER LA EDUCACIÓN CÍVICA CON ESCUELAS Y POBLACIÓN</t>
  </si>
  <si>
    <t>DESARROLLO DE PROGRAMAS DE LA DIRECCIÓN DE ACCIÓN CÍVICA</t>
  </si>
  <si>
    <t>PROGRAMA</t>
  </si>
  <si>
    <t>RECONOCIMIENTO A ALUMNOS DESTACADOS</t>
  </si>
  <si>
    <t>INFORMAR MENSUALMENTE AL H. AYUNTAMIENTO DE LAS ACTIVIDADES REALIZADAS</t>
  </si>
  <si>
    <t>241 DEPORTE Y RECREACION</t>
  </si>
  <si>
    <t>04 DIRECCION DEL DEPORTE</t>
  </si>
  <si>
    <t>034 RECREACION, DEPORTE Y ESPARCIMIENTO</t>
  </si>
  <si>
    <t>01 DESARROLLO DEL DEPORTE</t>
  </si>
  <si>
    <t xml:space="preserve">DIFUNDIR, FOMENTAR Y APOYAR LAS ACTIVIDADES FÍSICAS Y DEPORTIVAS; CONTAR Y MANTENER ESPACIOS CON LA INFRAESTRUCTURA Y EQUIPAMIENTO ADECUADO PARA LA REALIZACIÓN DE LAS ACTIVIDADES DEPORTIVAS </t>
  </si>
  <si>
    <t>CAPACITACIÓN Y ACTUALIZACIÓN DE ENTRENADORES</t>
  </si>
  <si>
    <t>CURSOS</t>
  </si>
  <si>
    <t xml:space="preserve">taller anticorrupcion  y lengua de señas </t>
  </si>
  <si>
    <t>ORGANIZACIÓN DE EVENTOS DEPORTIVOS</t>
  </si>
  <si>
    <t xml:space="preserve">ENTREGA DE APOYOS ECONÓMICOS A DEPORTISTAS </t>
  </si>
  <si>
    <t>22 becas CONADE</t>
  </si>
  <si>
    <t>APOYOS CON MATERIAL DEPORTIVO</t>
  </si>
  <si>
    <t>APOYO</t>
  </si>
  <si>
    <t>CREACIÓN DE NUEVOS ESPACIOS DEPORTIVOS</t>
  </si>
  <si>
    <t>ESPACIOS</t>
  </si>
  <si>
    <t>REHABILITACIÓN DE LAS AREAS DEPORTIVAS</t>
  </si>
  <si>
    <t>campo futbol colonia fatima</t>
  </si>
  <si>
    <t>MANTENIMIENTO A ESPACIOS DEPORTIVOS</t>
  </si>
  <si>
    <t>21, campos en la unidad deportiva, 4 canchas de basquetbol, 1 alberca y gimnasio municipal</t>
  </si>
  <si>
    <t>INFORMAR MENSUALMENTE AL H. AYUNTAMIENTO SOBRE LAS ACTIVIDADES REALIZADAS</t>
  </si>
  <si>
    <t xml:space="preserve">INFORME </t>
  </si>
  <si>
    <t>171 POLICIA</t>
  </si>
  <si>
    <t>05 COMISARIA FRANCISCO MARQUEZ</t>
  </si>
  <si>
    <t>026 ATENCIÓN A COMUNIDADES RURALES</t>
  </si>
  <si>
    <t>Sub Programa</t>
  </si>
  <si>
    <t>05 PRESTACION DE SERVICIOS PUBLICOS MUNICIPALES</t>
  </si>
  <si>
    <t>PRESTAR SERVICIOS PUBLICOS DE CALIDAD Y DESARROLLAR ESTRATEGIAS DE COHESIÓN SOCIAL PARA CONTRIBUIR A MEJORAR EL DESARROLLO HUMANO MEDIANTE LA ATENCIÓN A LAS NECESIDADES DE LAS COMUNIDADES RURALES</t>
  </si>
  <si>
    <t xml:space="preserve">PRESTAR EL SERVICIO DE VIGILANCIA </t>
  </si>
  <si>
    <t>RECORRIDO</t>
  </si>
  <si>
    <t>ORGANIZAR Y CELEBRAR EVENTOS CÍVICOS</t>
  </si>
  <si>
    <t xml:space="preserve">PROMOVER LA PARTICIPACIÓN CIUDADANA EN EL DESARROLLO </t>
  </si>
  <si>
    <t xml:space="preserve">GESTIONAR LA REHABILITACIÓN DE CALLES Y CAMINOS </t>
  </si>
  <si>
    <t xml:space="preserve">GESTIONAR Y PROPONER LA REALIZACIÓN DE OBRAS PUBLICAS Y SERVICIOS </t>
  </si>
  <si>
    <t>INFORMAR AL H. AYUNTAMIENTO DE LAS ACTIVIDADES REALIZADAS</t>
  </si>
  <si>
    <t>06 COMISARIA LA MISA</t>
  </si>
  <si>
    <t>026 ATENCION A COMUNIDADES RURALES</t>
  </si>
  <si>
    <t>ORGANIZAR Y CELEBRAR EVENTOS CIVICOS</t>
  </si>
  <si>
    <t xml:space="preserve">GESTIONAR Y PROPONER LA REALIZACION DE OBRAS PUBLICAS Y SERVICIOS </t>
  </si>
  <si>
    <t>07 COMISARIA ORTIZ</t>
  </si>
  <si>
    <t xml:space="preserve">GESTIONAR LA REHABILITACION DE CALLES Y CAMINOS </t>
  </si>
  <si>
    <t>08 COMISARIA POTAM RIO YAQUI</t>
  </si>
  <si>
    <t>026 ATENCJON A COMUNIDADES RURALES</t>
  </si>
  <si>
    <t xml:space="preserve">GESTIONAR Y PROPONER LA REALIZACION DE OBRAS Y SERVICIOS </t>
  </si>
  <si>
    <t>09 COMISARIA SAN CARLOS</t>
  </si>
  <si>
    <t>PRESTAR SERVICIOS PUBLICOS DE CALIDAD Y DESARROLLAR ESTRATEGIAS DE COHESIÓN SOCIAL PARA CONTRIBUIR A MEJORAR EL DESARROLLO HUMANO MEDIANTE LA ATENCIÓN A LAS NECESIDADES DE LA COMISARIA</t>
  </si>
  <si>
    <t>PRESTAR SERVICIOS DE VIGILANCIA A LOS SECTORES COMERCIALES, HABITACIONAL Y PLAYAS</t>
  </si>
  <si>
    <t>KM. RECORRIDO</t>
  </si>
  <si>
    <t xml:space="preserve">REPORTES PARA ATENCION CIUDADANA </t>
  </si>
  <si>
    <t>REPORTES</t>
  </si>
  <si>
    <t xml:space="preserve">ASISTENCIA DEL COMISARIO A EVENTOS DEPORTIVOS </t>
  </si>
  <si>
    <t>ORGANIZAR O ASISTIR A  EVENTOS CIVICOS</t>
  </si>
  <si>
    <t>10 COMISARIA VICAM</t>
  </si>
  <si>
    <t>PRESTAR EL SERVICIO DE REGADO DE CALLES Y ABASTECIMIENTO DE AGUA</t>
  </si>
  <si>
    <t>PRESTAR SERVICIOS DE BOMBEROS</t>
  </si>
  <si>
    <t>SERVICIOS</t>
  </si>
  <si>
    <t>DEL 01 DE  ENERO  AL 30 DE SEPTIEMBRE DE 202</t>
  </si>
  <si>
    <t>11 DELEGACION SAN JOSE</t>
  </si>
  <si>
    <t>DEL 01 DE  ENERO  AL 31 DE DICIEMBRE DE 2022</t>
  </si>
  <si>
    <t>DEL 01 DE  ENERO AL 3O DE SEPTIEMBRE 2022</t>
  </si>
  <si>
    <t>Funcion:                          267 Indigenas</t>
  </si>
  <si>
    <t>Dependencia:                 04 Secretaria del Ayuntamiento</t>
  </si>
  <si>
    <t>Unidad Responsable:     02 Direccion  de Asuntos de Gobierno</t>
  </si>
  <si>
    <t>Programa:                       027 Transformacion Social</t>
  </si>
  <si>
    <t>Subprograma:                 05 Asuntos Indigenas</t>
  </si>
  <si>
    <t>INSTRUMENTO DE APOYO, GESTORÍA, Y ASESORÍA EN EL MEJORAMIENTO DE LA CALIDAD DE VIDA, Y LA PROTECCIÓN DE SU PATRIMONIO CULTURAL E INTELECTUAL, Y LA DIFUSIÓN DE LA HISTORIA DE LA ETNIAS, YAQUIS QUE SE ENCUENTREN ASENTADAS EN EL MUNICIPIO DE GUAYMAS</t>
  </si>
  <si>
    <t>VISITA A PUEBLOS Y COMUNIDADES INDÍGENAS</t>
  </si>
  <si>
    <t>INFORME DE VISITAS</t>
  </si>
  <si>
    <t>GESTIONES DENTRO DEL ESTADO CON DIFERENTES ENTIDADES</t>
  </si>
  <si>
    <t>ACTIVIDADES CULTURALES Y CÍVICAS</t>
  </si>
  <si>
    <t>INFORME DE EVENTOS</t>
  </si>
  <si>
    <t>CAMPAÑAS EDUCATIVAS EN SALUD</t>
  </si>
  <si>
    <t>INFORME DE CAMPAÑAS</t>
  </si>
  <si>
    <t>REALIZACIÓN DE INFORME MENSUAL</t>
  </si>
  <si>
    <t>ATENCIÓN A REPRESENTANTES DE LA ETNIA YAQUI Y/O PÚBLICO EN GENERAL</t>
  </si>
  <si>
    <t>INFORME DE PERSONAS ATENDIDAS</t>
  </si>
  <si>
    <t>ASESORIA A AUTORIDADES MUNICIPALES, ESTATALES Y FEDERALES EN MATERIA INDIGENA</t>
  </si>
  <si>
    <t>PRESUPUESTO DE EGRESOS MUNICIPAL 2022</t>
  </si>
  <si>
    <t>OBJETIVOS Y METAS</t>
  </si>
  <si>
    <t xml:space="preserve"> 01 DE  ENERO  AL 30 DE SEPTIEMBRE DE 2022</t>
  </si>
  <si>
    <t>151 ASUNTOS FINANCIEROS</t>
  </si>
  <si>
    <t>05 TESORERIA MUNICIPAL</t>
  </si>
  <si>
    <t>01 DESPACHO DEL TESORERO MUNICIPAL</t>
  </si>
  <si>
    <t>SubPrograma</t>
  </si>
  <si>
    <t>04 FORMULACION Y EVALUACION DE LA POLITICA FINANCIERA</t>
  </si>
  <si>
    <t>ADMINISTRAR LA HACIENDA MUNICIPAL EN FORMA EFICAZ Y EFICIENTE, DE ACUERDO A LOS ORDENAMIENTOS LEGALES APLICABLES Y A LAS POLITICAS Y PROGRAMAS QUE ESTABLEZCA EL AYUNTAMIENTO</t>
  </si>
  <si>
    <t>PRESENTAR AL AYUNTAMIENTO EL PROYECTO DE LEY DE INGRESOS PARA EL EJERCICIO FISCAL 2023</t>
  </si>
  <si>
    <t>PRESENTAR AL AYUNTAMIENTO LA PROPUESTA DE TABLAS DE VALORES UNITARIOS DE SUELO Y CONSTRUCCIONES PARA EL EJERCICIO FISCAL 2023</t>
  </si>
  <si>
    <t>PRESENTAR AL AYUNTAMIENTO EL PROGRAMA OPERATIVO ANUAL 2023</t>
  </si>
  <si>
    <t>PRESENTAR AL AYUNTAMIENTO EL PROYECTO DEL PRESUPUESTO DE EGRESOS PARA EL EJERCICIO FISCAL 2023</t>
  </si>
  <si>
    <t>DIRIGIR Y SUPERVISAR LA CAPTACION DE INGRESOS AUTORIZADOS PARA EL EJERCICIO 2022</t>
  </si>
  <si>
    <t>PRESENTAR AL AYUNTAMIENTO LOS ESTADOS FINANCIEROS TRIMESTRALES DEL EJERCICIO FISCAL 2022 PARA SU POSTERIOR REMISIÓN AL CONGRESO DEL ESTADO</t>
  </si>
  <si>
    <t>PRESENTAR AL AYUNTAMIENTO LAS TRANSFERENCIAS PRESUPUESTALES DEL PRESUPUESTO DE EGRESOS MUNICIPAL</t>
  </si>
  <si>
    <t>PRESENTAR AL AYUNTAMIENTO LA CUENTA PUBLICA ANUAL DEL EJERCICIO FISCAL 2020</t>
  </si>
  <si>
    <t>Función</t>
  </si>
  <si>
    <t>Asuntos Hacendarios</t>
  </si>
  <si>
    <t>TESORERIA MUNICIPAL</t>
  </si>
  <si>
    <t>Unidad Resp.</t>
  </si>
  <si>
    <t>DIR. DE CONTABILIDAD Y EGRESOS</t>
  </si>
  <si>
    <t>PLANEACION DE LA POLITICA DE EGRESOS</t>
  </si>
  <si>
    <t>ADMINISTRACION PRESUPUESTAL</t>
  </si>
  <si>
    <t>EFECTUAR LOS PAGOS DE TODAS LAS OPERACIONES EJECUTADAS POR EL MUNICIPIO DE GUAYMAS. REGISTRAR EN CUENTAS PREDETERMINADAS TODAS LAS OPERACIONES DE INGRESOS Y EGRESOS DEL MUNICIPIO DE GUAYMAS, PROPORCIONAR INFORMACION CON FINES DE CONTROL Y DIRECCION</t>
  </si>
  <si>
    <t>ELABORAR, REVISAR Y SUSCRIBIR LOS INFORMES ANUAL Y MENSUALES DE LOS  MOVIMIENTOS DE INGRESOS Y EGRESOS, ASI COMO LOS DEMAS ESTADOS FINANCIEROS QUE SE FORMULEN, Y TURNARLOS AL TESORERO PARA SU AUTORIZACION Y POSTERIOR PUBLICACION</t>
  </si>
  <si>
    <t>PRESENTAR DIARIAMENTE AL TESORERO MUNICIPAL EL INFORME SOBRE LOS INGRESOS, EGRESOS Y SOBRE EL SALDO EXISTENTE</t>
  </si>
  <si>
    <t>REVISAR Y AUTORIZAR LAS CONCILIACIONES BANCARIAS ELABORADAS MENSUALMENTE PARA SU INTEGRACION EN LOS ESTADOS FINANCIEROS CORRESPONDIENTES</t>
  </si>
  <si>
    <t>AUTORIZAR LAS DECLARACIONES DE PAGOS DE IMPUESTOS Y CUOTAS, QUE DEBEN PRESENTARSE ANTE LAS DEPENDENCIAS FEDERALES Y ESTATALES</t>
  </si>
  <si>
    <t>EFECTUAR LOS PAGOS CORRESPONDIENTES A SUELDOS, AGUINALDOS DE FUNCIONARIOS, EMPLEADOS Y PENSIONES.</t>
  </si>
  <si>
    <t>PAGOS</t>
  </si>
  <si>
    <t>ESTABLECER COORDINACION CON EL JEFE DE COMPRAS Y CONTROL PRESUPUESTAL PARA LLEVAR A CABO EL CUMPLIMIENTO DEL PROGRAMA DEL PRESUPUESTO MUNICIPAL</t>
  </si>
  <si>
    <t>EFECTUAR LA PROGRAMACION Y LA REALIZACION DE PAGOS A PROVEEDORES</t>
  </si>
  <si>
    <t>DETERMINAR LOS EXPEDIENTES Y AUXILIARES QUE SE REQUIERAN PARA EL MANEJO Y CONTROL DE LA DOCUMENTACION CONTABLE</t>
  </si>
  <si>
    <t>REALIZAR EL CONTROL Y REGISTRO DEL GASTO DE INVERSION EFECTUADO EN LOS DIVERSOS PROGRAMAS DE OBRAS PUBLICAS DE LOS FONDOS PROPORCIONADOS POR EL GOBIERNO FEDERAL, ESTATAL Y MUNICIPAL</t>
  </si>
  <si>
    <t>ARCHIVAR TODA LA INFORMACION QUE SE GENERA Y CONSERVARLA BAJO CUSTODIA DURANTE 6 AÑOS Y PORTERIORMENTE ENVIARLA BAJO CUSTODIA DEL ARCHIVO HISTORICO</t>
  </si>
  <si>
    <t>ARCHIVO</t>
  </si>
  <si>
    <t>ELABORAR CONFORME A LOS LINEAMIENTOS GENERALES ORDENADOS POR EL INSTITUTO SUPERIOR DE AUDITORIA Y FISCALIZACION; LA CUENTA PUBLICA ANUAL.</t>
  </si>
  <si>
    <t>ELABORAR EL PRESUPUESTO DE EGRESOS ANUAL DE ACUERDO A LOS ORDENAMIENTOS, CLASIFICADORES Y DEMAS INSTRUCTIVOS QUE PARA TAL EFECTO PROPORCIONA EL H. CONGRESOS DEL ESTADO POR CONDUCTO DEL ISAF.</t>
  </si>
  <si>
    <t>Servicios Registrales, Administrativos y Patrimoni</t>
  </si>
  <si>
    <t>DIR. DE CATASTRO MUNICIPAL</t>
  </si>
  <si>
    <t>GESTION PARA RESULTADOS MUNICIPAL</t>
  </si>
  <si>
    <t>EJECUCION DE LOS SERVICIOS CATASTRALES</t>
  </si>
  <si>
    <t>INTEGRAR Y MANTENER ACTUALIZADO EL PADRON DE PROPIETARIOS DE TERRENOS URBANOS, RURALES Y RUSTICOS DEL MUNICIPIO, A FIN DE REALIZAR EL COBRO EFICAZ DEL IMPUESTO PREDIAL Y OFRECER INFORMACION ACTUALIZADA A LOS CONTRIBUYENTES</t>
  </si>
  <si>
    <t>CERTIFICION DE  MANIFESTACION  DE TRASLADO DE DOMINIO DE PREDIOS URBANOS  TOTALES Y PREDIOS PARCIALES.</t>
  </si>
  <si>
    <t>REPORTE</t>
  </si>
  <si>
    <t>SE CUMPLIO CON LA META ESTABLECIDA</t>
  </si>
  <si>
    <t>ATENCION Y VERIFICACION EN CAMPO DE INCONFORMIDADES PRESENTADAS POR EL CONTRIBUYENTE</t>
  </si>
  <si>
    <t>MANTENER ACTUALIZADO EL SISTEMA DE GESTION CATASTRAL MEDIANTE LEVANTAMIENTOS DE BRIGADAS DE CONSERVACION CATASTRAL, FUSIONES, SUBDIVISIONES Y ASIGNACION DE CLAVES AUTORIZADOS POR PERMISOS DE CONTROL URBANO  EN EL CASCO URBANO DE GUAYMAS Y SAN CARLOS. ASI COMO CONSERVACION PROPIA DE LA DIRECCION.</t>
  </si>
  <si>
    <t>EMITIR CERTIFICADOS DE VALOR CATASTRAL, SOLICITADOS POR EL CONTRIBUYENTE</t>
  </si>
  <si>
    <t>EMITIR CERTIFICADOS DE NO INSCRIPCION Y/O  NO PROPIEDAD, SOLICITADOS POR EL CONTRIBUYENTE</t>
  </si>
  <si>
    <t>EMITIR CARTOGRAFIAS SOLICITADAS POR EL CONTRIBUYENTE  E IMPRESIÓN DE PLANOS A GRAN ESCALA</t>
  </si>
  <si>
    <t>DIR. DE COBRANZA</t>
  </si>
  <si>
    <t>COBRANZA Y EJECUCION FISCAL</t>
  </si>
  <si>
    <t>EJERCER LA FACULTAD ECONOMICA COACTIVO, MEDIANTE EL PROCEDIMIENTO ADMINISTRATIVO DE EJECUCION, A FIN DE HACER EFECTIVO LOS CREDITOS FISCALES, SUPERVISANDO LOS PROCEDIMIENTOS, PARA LA RECUPERACIÓN DE LOS CRÉDITOS FISCALES, ASÍ COMO DIFUNDIR Y PROMOVER EL CUMPLIMIENTO DE LAS CONTRIBUCIONES DE CONFORMIDAD CON LOS ORDENAMIENTOS FISCALES</t>
  </si>
  <si>
    <t>SELECCION DE CUENTAS PARA LOS DIVERSOS PROGRAMAS DE EJECUCION</t>
  </si>
  <si>
    <t>REVISION Y ACTUALIZACION DE FORMATOS DE DILIGENCIACION Y ACTUACION</t>
  </si>
  <si>
    <t>SE ESTAN REVISANDO FORMATOS DE ZONA FEDERAL MARITIMO TERRESTRE EN EL AREA JURIDICA</t>
  </si>
  <si>
    <t>SUPERVISION ALEATORIA DE CAMPO Y ADMINISTRATIVA DE DOCUMENTOS DILIGENCIADOS POR NOTIFICADORES-EJECUTORES ADSCRITOS A LA DIRECCION DE COBRANZA</t>
  </si>
  <si>
    <t>SUPERVISIONES</t>
  </si>
  <si>
    <t>INFORME RELATIVAS A  NOTIFICACION DE ACTOS ADMINISTRATIVOS(INVITACIONES DE PAGO, REQUERIMIENTOS DE OBLIGACIONES OMITIDAS,RESOLUCIONES DE IMPUESTO) Y MANDAMIENTOS DE EJECUCION.</t>
  </si>
  <si>
    <t># DILIGENCIAS</t>
  </si>
  <si>
    <t>REQUERIMIENTOS DE OBLIGACIONES PARA CONTRIBUYENTES FORANEOS O ESTADOS DE CUENTA VIA EMAIL DE LOS USUARIOS REGISTRADOS EN EL CORREO OFICIAL DE ESTA DIRECCION</t>
  </si>
  <si>
    <t># REQUERIM.</t>
  </si>
  <si>
    <t>PRESENTACION DE INDICADORES DE PRODUCTIVIDAD Y EFICIENCIA, DE LA DIRECCION DE COBRANZA (EJECUTORES INTERNOS ADSCRITOS A LA DIRECCION DE COBRANZA) Y DESPACHOS EXTERNOS.</t>
  </si>
  <si>
    <t>INFORME  DE CONTRIBUCIONES FEDERALES, VERIFICACION, NOTIFICACION DE INVITACIONES DE PAGO, REQUERIMIENTO DE OBLIGACIONES Y RESOLUCIONES DE DERECHOS  Y DILIGENCIACION DE MANDAMIENTOS DE EJECUCION, POR ADEUDO DE ZOFEMART, Y MANDAMIENTOS DE EJECUCION DE MULTAS POR INFRACCIONES A DISPOSICIONES FEDERALES.</t>
  </si>
  <si>
    <t># DILIG.</t>
  </si>
  <si>
    <t>CUENTAS POR ASIGNAR EL DESPACHO EXTERNO, LOS FORMATOS ESTAN EN PROCESO DE LIBERACION POR EL DESPACHO EXTERNO PARA PROCEDER A REVISION TECNICA POR POR PARTE DEL AREA JURIDICA DEL MUNICIPIO.</t>
  </si>
  <si>
    <t>INFORME DE PROCEDIMIENTOS DE RECAUDACION EFECTUADOS POR NOTIFICADORES EJECUTORES EXTERNOS</t>
  </si>
  <si>
    <t>INFORME DE INDICADORES DE CONVENIOS Y ACUERDOS DE PAGOS EN PARCIALIDADES</t>
  </si>
  <si>
    <t>INFORME DE ENVIO DE PAGOS REGISTRADOS EN EL CORREO OFICIAL DE LA DIRECCION DE COBRANZA  POR VIA EMAIL</t>
  </si>
  <si>
    <t>Función Pública</t>
  </si>
  <si>
    <t>ORGANO DE CONTROL Y EVALUACION GUB.</t>
  </si>
  <si>
    <t>DESPACHO DEL DIRECTOR</t>
  </si>
  <si>
    <t>CONTROL INTERNO</t>
  </si>
  <si>
    <t>ADMINISTRACION DEL ORGANO DE CONTROL  Y EVALUACION</t>
  </si>
  <si>
    <t>COORDINAR LA OPERACION DEL SISTEMA ADMINISTRATIVO DE CONTROL Y EVALUACION GUBERNAMENTAL, ASI COMO LOS PROGRAMAS DE MODERNIZACION ADMINISTRATIVA CON EL FIN DE MEJORAR LA EFICIENCIA Y GARANTIZAR TRANSPARENCIA Y HONRADEZ EN EL USO DE LOS RECURSOS DE LA ADMON PUBLICA</t>
  </si>
  <si>
    <t>MEJORA DEL DESARROLLO ADMINISTRATIVO INTEGRAL DE LA ADMINISTRACIÓN DIRECTA Y ENTIDADES PARAMUNICIPALES.</t>
  </si>
  <si>
    <t>ACCIONES</t>
  </si>
  <si>
    <t>MAYOR PARTICIPACIÓN EN CAPACITACIÓN Y REUNIONES CON ENTIDADES.</t>
  </si>
  <si>
    <t>REGISTRO DE LA SITUACIÓN PATRIMONIAL DE LOS SERVIDORES PÚBLICOS.</t>
  </si>
  <si>
    <t>FORMATOS</t>
  </si>
  <si>
    <t>LA META DEPENDE DEL SERVIDOR PÚBLICO Y EL PLAZO 60 DÍAS ART.34 LRS.</t>
  </si>
  <si>
    <t>VERIFICACIÓN DE LA INFORMACIÓN DE LA DECLARACIÓN PATRIMONIAL.</t>
  </si>
  <si>
    <t>REPROGRAMADO PARA EL 4TO. TRIMESTRE 2022.</t>
  </si>
  <si>
    <t>PROMOCIÓN DE LA TRANSPARENCIA MUNICIPAL Y DE PARTICIPACIÓN CIUDADANA.</t>
  </si>
  <si>
    <t>MAYOR ACTUALIZACIÓN DE ARCHIVOS PARA EL PORTAL DE TRANSPARENCIA.</t>
  </si>
  <si>
    <t>COORDINACIÓN DE LOS TRABAJOS DE ENTREGA-RECEPCIÓN DE DEPENDENCIAS Y ENTIDADES.</t>
  </si>
  <si>
    <t>INDICADORES DE RESUTADOS</t>
  </si>
  <si>
    <t>COORDINACION JURIDICA</t>
  </si>
  <si>
    <t>ASUNTOS JURIDICOS</t>
  </si>
  <si>
    <t>PRESTAR Y ATENDER LAS QUEJAS, DENUNCIAS Y SUGERENCIAS, EN RELACION AL DESEMPEÑO DE LOS SERVIDORES PUBLICOS MUNICIPALES</t>
  </si>
  <si>
    <t>ATENCIÓN A DENUNCIAS POR PRESUNTAS FALTAS ADMINISTRATIVAS EN LA UNIDAD INVESTIGADORA.</t>
  </si>
  <si>
    <t>LA META DEPENDE DE LA PARTICIPACIÓN CIUDADANA  O DE LAS OBSERVACIONES DE FISCALIZACIÓN.</t>
  </si>
  <si>
    <t>EMISIÓN DE INFORMES DE PRESUNTA RESPONSABILIDAD ADMINISTRATIVA (IPRA) Y/O ACUERDOS DE CONCLUSIÓN POR LA UNIDAD INVESTIGADORA.</t>
  </si>
  <si>
    <t>POR DETERMINACIÓN DE FALTAS ADMINISTRATIVAS ART.140  Y EXPEDIENTES PRESCRITOS ARTÍCULO 114 LEY ESTATAL DE RESPONSABILIDADES.</t>
  </si>
  <si>
    <t>CONCLUSIÓN DE PROCEDIMIENTOS DE RESPONSABILIDAD ADMINISTRATIVA POR LA UNIDAD SUSTANCIADORA - RESOLUTORA.</t>
  </si>
  <si>
    <t>POR EXPEDIENTES PRESCRITOS ARTÍCULO 91 LERSPEM. DURANTE 1ER. TRIM. 2022.</t>
  </si>
  <si>
    <t>ATENCIÓN A ASUNTOS DEL GOBIERNO DEL ESTADO POR LA UNIDAD SUSTANCIADORA- RESOLUTORA.</t>
  </si>
  <si>
    <t>EXHORTO</t>
  </si>
  <si>
    <t>SE  RECIBIERON Y DILIGENCIARON MÁS EXHORTOS DEL GOBIERNO DEL ESTADO.</t>
  </si>
  <si>
    <t>DEPARTAMENTO DE ASUNTOS INTERNOS</t>
  </si>
  <si>
    <t>ASUNTOS INTERNOS</t>
  </si>
  <si>
    <t>RECIBIR Y ATENDER QUEJAS, DENUNCIASY SUGERENCIAS, EN RELACIÓN AL DESEMPEÑO DEL PERSONAL DE SEGURIDAD PÚBLICA MUNICIPAL</t>
  </si>
  <si>
    <t>ATENCIÓN A QUEJAS, DENUNCIAS E INFORMACIÓN PRESENTADA RELATIVA A LA ACTUACIÓN DEL PERSONAL DE SEGURIDAD PÚBLICA.</t>
  </si>
  <si>
    <t>DISMINUYÓ LA PRESENTACIÓN DE QUEJAS.</t>
  </si>
  <si>
    <t>TRÁMITE Y CONCLUSIÓN DE PROCEDIMIENTOS DE INVESTIGACIÓN.</t>
  </si>
  <si>
    <t>VINCULACIÓN DE LA CIUDADANÍA CON LOS CUERPOS DE SEGURIDAD PÚBLICA.</t>
  </si>
  <si>
    <t>TARJETA</t>
  </si>
  <si>
    <t>MAYOR TRABAJO DE COORDINACIÓN CON SEGURIDAD PÚBLICA MPAL.</t>
  </si>
  <si>
    <t>SUPERVISIÓN DE LA ACTUACIÓN DE POLICÍAS, JUECES Y MÉDICOS LEGISTAS.</t>
  </si>
  <si>
    <t>MAYOR TRABAJO SUPERVISIÓN EN INSTALACIONES SEGURIDAD PÚBLICA.</t>
  </si>
  <si>
    <t>DEPARTAMENTO DE ATENCION CIUDADANA</t>
  </si>
  <si>
    <t>ATENCION CIUDADANA</t>
  </si>
  <si>
    <t>RECIBIR Y ATENDER LAS PETICIONES QUE LA CIUDADANIA PRESENTE EN RELACION A LOS SERVICIOS DE LA ADMINISTRACION MUNICIPAL</t>
  </si>
  <si>
    <t>ATENCIÓN DE NECESIDADES CIUDADANAS DE SERVICIOS MUNICIPALES CONOCIDAS Y DOCUMENTADAS.</t>
  </si>
  <si>
    <t>MAYOR PARTICIPACIÓN DE LA CIUDADANÍA.</t>
  </si>
  <si>
    <t>SEGUIMIENTO DE PETICIONES CIUDADANAS DURANTE TODO EL PROCESO HASTA SU RESOLUCIÓN.</t>
  </si>
  <si>
    <t>MAYOR TRABAJO DE MONITOREO DE ACUERDO A PETICIONES RECIBIDAS.</t>
  </si>
  <si>
    <t>RECEPCIÓN Y REGISTRO DE PRIMERA MANO NECESIDADES CIUDADANAS.</t>
  </si>
  <si>
    <t>MAYOR TRABAJO DE ACERCAMIENTO CON LA CIUDADANÍA.</t>
  </si>
  <si>
    <t>DEPTO DE AUDITORIA INTERNA</t>
  </si>
  <si>
    <t>AUDITORIA GUBERNAMENTAL INTERNA</t>
  </si>
  <si>
    <t>VIGILAR EL USO CORRECTO Y APLICACION TRANSPARENTE DE LOS RECURSOS FEDERALES, ESTATALES Y MUNICIPALES APLICADOS AL MUNICIPIO</t>
  </si>
  <si>
    <t>VERIFICACIÓN DEL CUMPLIMIENTO NORMATIVO DE OBRA PÚBLICA.</t>
  </si>
  <si>
    <t xml:space="preserve">POR TRABAJO REALIZADO PARA EXPEDIENTES DE LA COORDINACIÓN JURÍDICA. </t>
  </si>
  <si>
    <t>ASIGNACIÓN DE CONTRATOS PARA LA REALIZACIÓN DE OBRA PÚBLICA APEGADA A LA NORMATIVIDAD.</t>
  </si>
  <si>
    <t>MAYOR  PROGRAMACIÓN DE LICITACIONES POR DIR. OBRAS PÚBLICAS.</t>
  </si>
  <si>
    <t>VERIFICACIÓN DEL CUMPLIMIENTO NORMATIVO DE LA SITUACIÓN FINANCIERA, ADMINISTRATIVA Y TÉCNICA.</t>
  </si>
  <si>
    <t>MAYOR ELABORACIÓN DE INFORMES INTERNOS PARA COORD. JURÍDICA.</t>
  </si>
  <si>
    <t>REALIZACIÓN DE PROCESOS DE ENTREGA RECEPCIÓN Y CONSTANCIAS DE HECHOS COORDINADOS.</t>
  </si>
  <si>
    <t>ACTAS</t>
  </si>
  <si>
    <t>POR ROTACIÓN DE TITULARES Y CONSTANCIA DE HECHOS.</t>
  </si>
  <si>
    <t>SERVICIOS COMUNALES</t>
  </si>
  <si>
    <t>DIR. GRAL DE SERVICIOS PUBLICOS</t>
  </si>
  <si>
    <t>DESPACHO  DEL DIRECTOR GENERAL</t>
  </si>
  <si>
    <t>ADMINISTRACION DE LOS SERVICIOS PUBLICOS</t>
  </si>
  <si>
    <t>COORDINAR Y EVALUAR LOS PROGRAMAS DE LA DEPENDENCIA A FIN DE ASEGURAR EL CUMPLIMIENTO EFICAZ Y EFICIENTE DE LOS OBJETIVOS Y METAS</t>
  </si>
  <si>
    <t>SUPERVISAR LAS ACTIVIDADES DE LAS UNIDADES RESPONSABLES DE LA DEPENDENCIA</t>
  </si>
  <si>
    <t>MINUTA</t>
  </si>
  <si>
    <t>EVALUAR LOS PROGRAMAS A CARGO DE LAS UNIDADES RESPONSABLES DE LA DEPENDENCIA</t>
  </si>
  <si>
    <t>LLEVAR A CABO CURSOS Y REUNIONES DE CAPACITACION PARA ELEVAR LA CALIDAD DE LOS SERVICIOS</t>
  </si>
  <si>
    <t>DIRECCION DE TALLERES</t>
  </si>
  <si>
    <t>TALLERES</t>
  </si>
  <si>
    <t>PRESTAR EL SERVICIO DE MANTENIMIENTO PREVENTIVO Y CORRECTIVO DE LOS VEHICULOS AL SERVICIO DE ESTE AYUNTAMIENTO, ASI COMO CONTROLAR EL GASTO DE LOS MISMOS</t>
  </si>
  <si>
    <t>RECIBIR REQUISICIONES DE SERVICIOS PREVENTIVOS Y CORRECTIVOS</t>
  </si>
  <si>
    <t>REQUISICION</t>
  </si>
  <si>
    <t>ELABORAR INFORME MENSUAL DE ACTIVIDADES REALIZADAS TALLERES</t>
  </si>
  <si>
    <t xml:space="preserve">INFORME DE ALMACEN </t>
  </si>
  <si>
    <t>COORDINACION DE PARQUES Y JARDINES</t>
  </si>
  <si>
    <t>ADMINISTRACION DE LOS SERVICIOS PUB</t>
  </si>
  <si>
    <t>PARQUES Y JARDINES</t>
  </si>
  <si>
    <t>ATENDER JARDINES EXISTENTES Y AUMENTAR AREAS VERDES</t>
  </si>
  <si>
    <t>SERVICIO DE MANTENIMIENTO Y LIMPIEZA DE PLAZAS Y MONUMENTOS</t>
  </si>
  <si>
    <t>SERVICIO DE MANTENIMIENTO Y LIMPIEZA DE PARQUES, JARDINES</t>
  </si>
  <si>
    <t>CREACION DE AREAS VERDES</t>
  </si>
  <si>
    <t>UNIDAD</t>
  </si>
  <si>
    <t>REFORESTACION EN LA CIUDAD</t>
  </si>
  <si>
    <t>LIMPIEZA CON MOTIVOS DE EVENTOS ESPECIALES</t>
  </si>
  <si>
    <t>RIEGO DE AREAS VERDES</t>
  </si>
  <si>
    <t>COORD. DE LIMPIA Y CONSERVACION DE</t>
  </si>
  <si>
    <t>LIMPIA Y CONSERVACION DE CALLES</t>
  </si>
  <si>
    <t>PROPORCIONAR LOS SERVICIOS DE MANTENIMIENTO Y CONSERVACION DE CALLES</t>
  </si>
  <si>
    <t xml:space="preserve">DAR MANTENIMIENTO Y  LIMPIEZA A CALLES Y BOULEVARES MANUAL </t>
  </si>
  <si>
    <t>ML</t>
  </si>
  <si>
    <t>MANTENIMIENTO Y LIMPIEZA DE CALLES Y BANQUETAS DE LA AVE SERDAN Y PRIMER CUADRO DE LA CIUDAD MANUAL</t>
  </si>
  <si>
    <t>MANTENIMIENTO Y LIMPIEZA DE COLONIAS MANUAL</t>
  </si>
  <si>
    <t>MANTENIMIENTO Y LIMPIEZA EN EVENTOS ESPECIALES</t>
  </si>
  <si>
    <t>SERVICIOS OTORGADOS  LIMPIA DE CALLES Y OTROS</t>
  </si>
  <si>
    <t>PANTEONES</t>
  </si>
  <si>
    <t>PROPORCIONAR LOS SERVICIOS DE INHUMACION, EXHUMACION, CONSERVACION Y MANTENIMIENTO DE PANTEONES</t>
  </si>
  <si>
    <t>CONSTRUIR GAVETAS</t>
  </si>
  <si>
    <t>GAVETA</t>
  </si>
  <si>
    <t>LICENCIAS PARA CONSTRUCCION DE LAPIDAS</t>
  </si>
  <si>
    <t>LICENCIA</t>
  </si>
  <si>
    <t>PROPORCIONAR EL SERVICIO DE SUMINISTRO DE AGUA POTABLE</t>
  </si>
  <si>
    <t>LITROS</t>
  </si>
  <si>
    <t>PROPORCIONAR LOS SERVICIOS DE INHUMACION,  EXHUMACIÓN Y REINHUMACION</t>
  </si>
  <si>
    <t>USUARIO</t>
  </si>
  <si>
    <t>OTORGAR EL SERVICIO DE LIMPIEZA</t>
  </si>
  <si>
    <t>INDICADORES DE RESULTADS</t>
  </si>
  <si>
    <t>DEL 01 DE  ENERO  AL 31 DE MARZO DE 2020</t>
  </si>
  <si>
    <t>DEL 01 DE  ENERO  AL 30 DE JUNIO DE 2020</t>
  </si>
  <si>
    <t>DEL 01 DE  ENERO  AL 30 DE SEPTIEMBRE DE 2020</t>
  </si>
  <si>
    <t>MERCADO MUNICIPAL</t>
  </si>
  <si>
    <t>MERCADOS</t>
  </si>
  <si>
    <t>O  B  J  E  T  I  V  O</t>
  </si>
  <si>
    <t>PROPORCIONAR EL SERVICIO DE MERCADO EN CONDICIONES DE SEGURIDAD E HIGIENE</t>
  </si>
  <si>
    <t>VIGILAR QUE LOS LOCATARIOS CUMPLAN CON EL REGLAMENTO</t>
  </si>
  <si>
    <t>VISITA</t>
  </si>
  <si>
    <t>MEJORAR LAS INSTALACIONES Y EL EDIFICIO</t>
  </si>
  <si>
    <t>COORDINACION DE LIMPIA</t>
  </si>
  <si>
    <t>LIMPIA Y RECOLECCION DE BASURA</t>
  </si>
  <si>
    <t>PROPORCIONAR LOS SERVICIOS DE LIMPIEZA Y RECOLECCION DE BASURA A FIN DE CONTRIBUIR A MEJORAR LAS CONDICIONES GENERALES DE SALUD DE LA POBLACION MUNICIPAL</t>
  </si>
  <si>
    <t>BARRIDO DE CALLES MECANICO</t>
  </si>
  <si>
    <t>PROGRAMA DE DESCACHARRE</t>
  </si>
  <si>
    <t>TONELADA</t>
  </si>
  <si>
    <t>DOTACION DE AGUA POTABLE Y REGADO DE CALLES</t>
  </si>
  <si>
    <t>LIMPIEZA CON MOTIVO DE EVENTOS ESPECIALES</t>
  </si>
  <si>
    <t>ACARREO DE TIERRA, RAMAS O BASURA</t>
  </si>
  <si>
    <t xml:space="preserve">SERVICIOS OTORGADOS LIMPIA Y RECOLECCION </t>
  </si>
  <si>
    <t>SERVICIOS DISPOSICION RELLENO SANITARIO</t>
  </si>
  <si>
    <t>INFORME RELLENO Y RECOLECCION</t>
  </si>
  <si>
    <t>COORDINACION ALUMBRADO PUBLICO</t>
  </si>
  <si>
    <t>ALUMBRADO PUBLICO</t>
  </si>
  <si>
    <t>PROPORCIONAR A LA POBLACION EL SERVICIO DE ALUMBRADO PUBLICO A FIN DE ILUMINAR ADECUADAMENTE LA CIUDAD Y POBLADOS DEL MUNICIPIO.</t>
  </si>
  <si>
    <t>ATENDER SOLICITUDES DE LA CIUDADANIA RESPECTO  ALUMBRADO PUBLICO DE LA CIUDAD</t>
  </si>
  <si>
    <t>FOLIOS</t>
  </si>
  <si>
    <t>MANTENIMIENTO, REPARAR O REPONER LAMPARAS DE ALUMBRADO PUBLICO</t>
  </si>
  <si>
    <t>INSTALACION Y REPUESTOS DE FOCOS</t>
  </si>
  <si>
    <t>INSTALACION Y REPUESTOS DE BALASTROS</t>
  </si>
  <si>
    <t>INSTALACION Y REPUESTOS DE FOTOCELDAS</t>
  </si>
  <si>
    <t>INSTALACION Y REPUESTO DE LUMINARIAS LED DE ALTA EFICIENCIA.</t>
  </si>
  <si>
    <t>LLEVAR A CABO INSTALACIONES ELECTRICAS CON MOTIVO DE EVENTOS ESPECIALES</t>
  </si>
  <si>
    <t>INDCADORES DE RESULTADOS</t>
  </si>
  <si>
    <t>Desarrollo Comunitario</t>
  </si>
  <si>
    <t>DIR. GRAL DE INFRAEST. URB. Y ECOLO</t>
  </si>
  <si>
    <t>DESPACHO DEL DIRECTOR GRAL.</t>
  </si>
  <si>
    <t>PLANEACION Y EJECUCION DEL DESARROLLO URBANO.</t>
  </si>
  <si>
    <t>ADMINSTRACION DE INFRAESTRUCTURA URBANA Y ECOLOGIA</t>
  </si>
  <si>
    <t>DIRIGIR, COORDINAR Y EVALUAR LAS ACTIVIDADES DE LA ADMINISTRACION PUBLICA MUNICIPAL EN MATERIA DE PLANEACION, PRESUPUESTACION Y EJECUCION DE OBRAS DE INFRAESTRUCTURA URBANA; ACCIONES DE DES. RURAL; ADMON. DEL DES. URBANO, MEJORAMIENTO Y PROTECCIÓN DEL MEDIO AMBIENTE ADEMAS, EL ANÁLISIS E INTEGRACIÓN DE RESULTADOS DE ESTAS AREAS DE LA ACTIVIDAD MPAL, EN CONGRUENCIA CON LOS OBJETIVOS Y METAS DEL PLAN MPAL DE DESARROLLO.</t>
  </si>
  <si>
    <t xml:space="preserve">ASISTIR Y PARTICIPAR EN REUNIONES DE TRABAJO CONVOCADAS POR PRESIDENCIA MUNICIPAL Y OTRAS DEPENDENCIAS DE LA ADMON. PÚBLICA MPAL. PARA ACORDAR, COORDINAR Y DAR SEGUIMIENTO A DIRECTRICES,  ACCIONES, PROGRAMAS Y ACTIVIDADES RELACIONADAS CON ESTA DIRECCION GENERAL. </t>
  </si>
  <si>
    <t>CONVOCAR, COORDINAR Y CONDUCIR REUNIONES DE TRABAJO CON LAS DIRECCIONES DE AREA ADSCRITAS A ESTA DIRECCION GENERAL PARA ACORDAR, IMPLEMENTAR, EVALUAR Y VALIDAR EL AVANCE Y CUMPLIMIENTO DE ACCIONES, PROGRAMAS, OBJETIVOS Y METAS DE LA DIRECCION GENERAL.</t>
  </si>
  <si>
    <t>ATENDER EL DERECHO DE PETICIÓN DE LA CIUDADANIA, DE ENTIDADES Y ORGANIZACIONES Y DE LA COMUNIDAD EN GENERAL, EN ASUNTOS RELACIONADOS CON LAS FUNCIONES Y RESPONSABILIDADES DE LA DEPENDENCIA, MEDIANTE LA CELEBRACIÓN DE AUDIENCIAS Y REUNIONES DE TRABAJO EN OFICINAS DEL DESPACHO Y EN SITIOS EXTERNOS, PARA ACORDAR ACCIONES DE SOLUCIÓN A SUS PLANTEAMIENTOS.</t>
  </si>
  <si>
    <t>COORDINAR, ASISTIR Y PARTICIPAR EN CURSOS, TALLERES Y SEMINARIOS DE INFORMACION Y CAPACITACION CON EL PROPOSITO DE MEJORAR EL DESEMPEÑO Y DESARROLLO DE LAS FUNCIONES Y ACTIVIDADES DE LA DEPENDENCIA Y SUS DIRECCIONES DE AREA.</t>
  </si>
  <si>
    <t>ASISTIR Y ´PARTICIPAR EN ASAMBLEAS Y REUNIONES DE TRABAJO DE LOS ORGANISMOS DE PLANEACION MUNICIPAL, PROTECCION CIVIL  Y ENTIDADES PARAMUNICIPALES EN TEMAS DE INFRAESTRUCTURA URBANA, ORDENAMIENTO TERRITORIAL, DESARROLLO RURAL Y  ECOLOGIA.</t>
  </si>
  <si>
    <t>PROMOVER, COORDINAR Y SUPERVISAR LA ELABORACION DE PROYECTOS EJECUTIVOS EN MATERIA DE INFRAESTRUCTURA URBANA, ORDENAMIENTO TERRITORIAL, DESARROLLO RURAL Y MEDIO AMBIENTE PARA LA GESTIÓN DE INVERSIONES Y EJECUCIÓN DE OBRAS EN EL MUNICIPIO.</t>
  </si>
  <si>
    <t>PROYECTOS</t>
  </si>
  <si>
    <t>COORDINAR LA REALIZACIÓN DE PROCEDIMIENTOS DE LICITACION DE OBRA PUBLICA Y/O DE ADQUISICIONES Y EMITIR LOS FALLOS CORRESPONDIENTES, DE ACUERDO A LOS PROGRAMAS DE INVERSION Y EN OBSERVANCIA A LA NORMATIVIDAD FEDERAL Y ESTATAL VIGENTE.</t>
  </si>
  <si>
    <t>ELABORAR INFORMES MENSUALES Y TRIMESTRALES DE ACTIVIDADES, AVANCES, EVALUACION Y RESULTADOS DE LAS FUNCIONES REALIZADAS COTIDIANAMENTE POR LA DEPENDENCIA EN CUMPLIMIENTO AL PROGRAMA OPERATIVO ANUAL Y EL PLAN MUNICIPAL DE DESARROLLO</t>
  </si>
  <si>
    <t>INFORMES</t>
  </si>
  <si>
    <t>DIRECCION DE CONTROL URBANO</t>
  </si>
  <si>
    <t>PLANEACION Y EJECUCION DEL DESARROLLO URBANO</t>
  </si>
  <si>
    <t>PLANEACION URBANA Y ADMINISTRACION</t>
  </si>
  <si>
    <t>APLICAR Y ADMINISTRAR EL PROGRAMA MPAL. DE DESARROLLO URBANO, ASI COMO ESTABLECER UN CONTROL DE LAS OBRAS Y CONSTRUCCIONES EFECTUADAS EN EL MUNICIPIO A FIN DE DAR CUMPLIMIENTO A LAS LEYES, REGLAMENTOS Y DISPOSICIONES EN MATERIA DE DESARROLLO URBANO.</t>
  </si>
  <si>
    <t>CONSTANCIA DE ZONIFICACION</t>
  </si>
  <si>
    <t>se paso la meta por las peticiones hechas por los ciudadanos</t>
  </si>
  <si>
    <t>FACTIBILIDAD DE USO DE SUELO</t>
  </si>
  <si>
    <t>FACTIBILIDAD</t>
  </si>
  <si>
    <t>LICENCIA DE USO DE SUELO</t>
  </si>
  <si>
    <t>DICTAMEN TECNICO INFORMATIVO</t>
  </si>
  <si>
    <t>AUTORIZACION DE PROYECTO</t>
  </si>
  <si>
    <t>AUTORIZACION</t>
  </si>
  <si>
    <t>AUTORIZACION DE MODIFICACION DE PROYECTO</t>
  </si>
  <si>
    <t>no se llego a la meta porque no hubo solicitudes por parte de los ciudadanos</t>
  </si>
  <si>
    <t>AUTORIZACION DE NUMEROS OFICIALES</t>
  </si>
  <si>
    <t>AUTORIZACION DE NOMENCLATURA</t>
  </si>
  <si>
    <t>FOLIO INFORMATIVO GENERAL (E.Q.I.)</t>
  </si>
  <si>
    <t>E.Q.I.</t>
  </si>
  <si>
    <t>AUTORIZACION DE PROYECTO EJECUTIVO DE URBANIZACION</t>
  </si>
  <si>
    <t>CONVENIO / AUTORIZACION</t>
  </si>
  <si>
    <t>ACTA DE ENTREGA / RECEPCION</t>
  </si>
  <si>
    <t>AUTORIZACION PARA INSTAURACION DE REGIMEN DE CONDOMINIO</t>
  </si>
  <si>
    <t>CONGRUENCIA DE ZONA FEDERAL MARITIMO TERRESTRE</t>
  </si>
  <si>
    <t>CONGRUENCIA</t>
  </si>
  <si>
    <t>REVOCACION DE LICENCIAS O AUTORIZACIONES</t>
  </si>
  <si>
    <t>REVOCACION</t>
  </si>
  <si>
    <t>PROPUESTAS TECNICAS</t>
  </si>
  <si>
    <t>PROPUESTAS</t>
  </si>
  <si>
    <t>LICENCIAS DE CONSTRUCCION, AMPLIACION, MODIFICACION PRORROGAS DE LICENCIAS</t>
  </si>
  <si>
    <t>LICENCIAS</t>
  </si>
  <si>
    <t>EXPEDICION DE CERTIFICADOS RELATIVOS A LA TERMINACION DE OBRA DE UNA EDIFICACION Y SU HABITABILIDAD</t>
  </si>
  <si>
    <t>CERTIFICADO</t>
  </si>
  <si>
    <t>ALINEAMIENTOS Y NUMEROS OFICIALES</t>
  </si>
  <si>
    <t>OFICIOS</t>
  </si>
  <si>
    <t>EXPEDICION DE DICTAMENES TECNICOS PARA EL CONTROL Y USO DE LA VIA PUBLICA</t>
  </si>
  <si>
    <t>DTI</t>
  </si>
  <si>
    <t>ELABORAR LOS PERMISOS RELATIVOS A LA MODIFICACION DE SUPERFICIES DE TERRENOS Y A LA REALIZACION DE DICTAMENES RELATIVOS A LOS MISMOS</t>
  </si>
  <si>
    <t>EXPEDIR LICENCIAS DE ANUNCIOS PUBLICITARIOS</t>
  </si>
  <si>
    <t>BOLETA PAGO</t>
  </si>
  <si>
    <t>REALIZAR INSPECCIONES A OBRAS DENTRO DEL AREA URBANA DEL MUNICIPIO Y ATENCION A DENUNCIAS PRESENTADAS EN ESTA DIRECCION</t>
  </si>
  <si>
    <t>CURSOS DE CAPACITACION PARA DIRECTORES RESPONSABLES DE OBRA.</t>
  </si>
  <si>
    <t>CURSOS DE CAPACITACION PARA EL PERSONAL</t>
  </si>
  <si>
    <t>ALTAS Y REFRENDOS DE DIRECTORES RESPONSABLES DE OBRAS</t>
  </si>
  <si>
    <t>DIR. DE OBRAS PUBLICAS</t>
  </si>
  <si>
    <t>ADMINISTRACION DE OBRAS PUBLICAS</t>
  </si>
  <si>
    <t>EJECUTAR Y SUPERVISAR LAS OBRAS PUBLICAS DIRECTAS Y CONVENIDAS EFICAZ Y EFICIENTEMENTE A FIN DE CUMPLIR CON LOS PROGRAMAS DE INVERSION PREVISTOS Y AJUSTARSE A LOS OBJETIVOS, METAS Y PREVISIONES DE RECURSOS ESTABLECIDOS EN LOS PRESUPUESTOS DE EGRESOS.</t>
  </si>
  <si>
    <t>INTEGRACION DE LOS EXPEDIENTES TECNICOS NECESARIOS PARA LA PROGRAMACION Y EJECUCION DE LAS OBRAS PUBLICAS EN EL MUNICIPIO</t>
  </si>
  <si>
    <t>REALIZAR LAS EVALUACIONES TECNICAS Y LEVANTAMIENTOS FISICOS NECESARIOS PARA LA ELABORACION DE PROYECTOS Y PRESUPUESTOS DE LAS OBRAS PUBLICAS</t>
  </si>
  <si>
    <t>EVALUACIONES</t>
  </si>
  <si>
    <t>ATENDER EL DESPACHO MEDIANTE AUDIENCIAS A SOLICITANTES DE OBRAS, CONTRATISTAS, FUNCIONARIOS ESTATALES Y MUNICIPALES EN ASUNTOS RELACIONADOS CON EL AREA DE RESPONSABILIDAD</t>
  </si>
  <si>
    <t>ELABORACION DE INFORMES MENSUALES FINANCIEROS Y REPORTES DE OBRAS EJECUTADAS</t>
  </si>
  <si>
    <t>ELABORACION DE INFORMES TRIMESTRALES FINANCIEROS DE OBRAS EJECUTADAS QUE PERMITAN MOSTRAR EL AVANCE DEL GASTO EJERCIDO Y AVANCE FISICO DE CADA UNA DE LAS OBRAS</t>
  </si>
  <si>
    <t>EJECUCION, SUPERVISION Y CONTROL DE LA OBRA PUBLICA MUNICIPAL CONTRATADA Y POR ADMINISTRACION DIRECTA</t>
  </si>
  <si>
    <t>OBRAS</t>
  </si>
  <si>
    <t>REALIZAR ACCIONES DE MANTENIMIENTO Y CONSERVACION DE VIALIDADES URBANAS Y RURALES</t>
  </si>
  <si>
    <t>REALIZAR ACCIONES DE MANTENIMIENTO Y CONSERVACION DE PARQUES, JARDINES, MONUMENTOS, ESCUELAS, EDIFICIOS PUBLICOS VIALIDADES EN COORDINACION CON SERVICIOS PUBLICOS Y RUTAS URBANAS.</t>
  </si>
  <si>
    <t>Otros de Protección Ambiental</t>
  </si>
  <si>
    <t>DIRECCION DE ECOLOGIA</t>
  </si>
  <si>
    <t>REGULACION Y PRESERVACION ECOLOGICA</t>
  </si>
  <si>
    <t>FORMULAR Y CONDUCIR LA POLITICA AMBIENTAL MUNICIPAL, CONCERTAR CON LOS SECTORES SOCIAL Y PRIVADOS LA REALIZACION DE ACCIONES QUE LLEVEN MEJORAMIENTO DEL AMBIENTE MUNICIPAL MEDIANTE LA FORMULACIÓN Y APLICACIÓN DE LA POLÍTICA ECOLÓGICA, ESTA CON MIRAS A LA REGULACIÓN DE ACTIVIDADES CUYOS EFECTOS AFECTEN LOS ECOSISTEMAS O ENTORNOS DEL MUNICIPIO</t>
  </si>
  <si>
    <t>APLICACION DE LA NORMATIVIDAD</t>
  </si>
  <si>
    <t>GESTION Y EDUCACION AMBIENTAL PARA LA SUSTENTABILIDAD</t>
  </si>
  <si>
    <t>PROGRAMA DE REGULACION DE LA PUBLICIDAD SONORA, FONETICA Y AUTOPARLANTE</t>
  </si>
  <si>
    <t>PARTICIPACION ACTIVA EN LA COMUNIDAD</t>
  </si>
  <si>
    <t>ACCION</t>
  </si>
  <si>
    <t>MEJORA CONTINUA</t>
  </si>
  <si>
    <t>CAMPAÑA DE REFORESTACION</t>
  </si>
  <si>
    <t>CAMPAÑAS DE LIMPIEZA</t>
  </si>
  <si>
    <t>CURSO ACTUALIZACION A PRESTADORES DE SERVICIOS AMBIENTALES</t>
  </si>
  <si>
    <t>DIRECCION DE DESARROLLO RURAL</t>
  </si>
  <si>
    <t>DESARROLLO RURAL</t>
  </si>
  <si>
    <t xml:space="preserve">COORDINAR REUNIONES DEL CONSEJO MUNICIPAL Y DISTRITAL DE DESARROLLO RURAL SUSTENTABLE </t>
  </si>
  <si>
    <t>ATENCION DIRECTA A PRODUCTORES Y PERSONAS DEL SECTOR RURAL QUE BUSCAN LA ORIENTACION Y EL ASESORAMIENTO PARA LA GESTION A SUS DEMANDAS</t>
  </si>
  <si>
    <t xml:space="preserve">AUDIENDIA </t>
  </si>
  <si>
    <t>COORDINACION INTERMUNICIPAL PARA LLEVAR A CABO PLATICAS CON LA POBLACION OBJETIVO SOBRE TEMAS DE PREVENCION EN EL USO DE DROGAS , MEDIO AMBIENTE Y PROTECCION CIVIL.</t>
  </si>
  <si>
    <t>NO SE LLEGO A LA META YA QUE SE CANCELARON 4 PLATICAS DE ECOLOGIA Y MEDIO AMBIENTE.</t>
  </si>
  <si>
    <t>SEGUIMIENTO Y EVALUACION DE PROYECTOS PRODUCTIVOS EN LAS COMUNIDADES RURALES DEL PROGRAMA DE DESARROLLO RURAL ACTIVOS PRODUCTIVOS Y OTROS</t>
  </si>
  <si>
    <t>INSPECCION</t>
  </si>
  <si>
    <t>PROMOCION Y GESTION DE PROGRAMAS ESPECIALES EN LAS COMUNIDADES RURALES (EMPLEO TEMPORAL, ACTIVOS PRODUCTIVOS, APOYO A LA SEQUIA ETC. )</t>
  </si>
  <si>
    <t>SE LLEVO APOYO A LA SEQUIA EN LA COMUNIDADES DEL VALLE DE GUAYMAS CON 21 DELEGACIONES.</t>
  </si>
  <si>
    <t>REALIZAR GESTION PARA LLEVAR ACABO LOS TRABAJOS DE REHABILITACION Y MEJORAMIENTO DE LOS CAMINOS Y ACCESOS VECINALES DEL AREA RURAL.</t>
  </si>
  <si>
    <t>KM</t>
  </si>
  <si>
    <t xml:space="preserve">NO SE ACOMPLETO LOS KMS YA QUE POR EL MOMENTO LAS MAQUINAS DEL MUNICIPIO ESTAN OCUPADAS. </t>
  </si>
  <si>
    <t>ASESORAR A LOS PRODUCTORES EN LA FORMULACION DE SOLICITUDES ANTE DEPENDENCIAS MUNICIPALES, ESTATALES Y FEDERALES PARA BUSCAR LA SOLUCION A LA PROBLEMATICA QUE SE PRESENTA EN  LAS COMUNIDADES RURALES</t>
  </si>
  <si>
    <t>NO SE HA CONFORMADO EL CONSEJO MUNICIPAL DISTRITAL DE DESARROLLO RURAL SUSTENTABLE</t>
  </si>
  <si>
    <t>Otros Asuntos Sociales</t>
  </si>
  <si>
    <t>DIR. GENERAL DE DESARROLLO SOCIAL</t>
  </si>
  <si>
    <t>DESPACHO DIR. GRAL.</t>
  </si>
  <si>
    <t>TRANSFORMACION SOCIAL</t>
  </si>
  <si>
    <t>COORDINACION DE LA POLITICA DE DESARROLLO SOCIAL</t>
  </si>
  <si>
    <t>DESARROLLAR ACCIONES TENDIENTES A CONDUCIR, GESTIONAR, APOYAR Y PLANEAR LAS ACTIVIDADES DE LA DEPENDENCIA, DESDE UN MARCO NORMATIVO, A TRAVES DE LAS ÁREAS QUE INTEGRAN LA INSTITUCION, PARA PROMOVER MAS Y MEJORES SERVICIOS QUE INCIDAN EN UNA MEJOR CALIDAD DE VIDA DE LA POBLACIÓN CON CARENCIAS Y EN SITUACIÓN VULNERABLE.</t>
  </si>
  <si>
    <t>Formular el Programa Municipal de Desarrollo Social.</t>
  </si>
  <si>
    <t>Coadyuvar en la suscripción de convenios y/o acuerdos con instituciones del sector público, privado y social.</t>
  </si>
  <si>
    <t>Capacitar al personal de las áreas de salud, juventud, mujer y administración sobre temas propios de sus funciones y responsabilidades.</t>
  </si>
  <si>
    <t>Pláticas</t>
  </si>
  <si>
    <t>Proponer proyecto de actualización del Reglamento Interior del Ayuntamiento correspondiente a las atribuciones de la Dirección.</t>
  </si>
  <si>
    <t>Proyecto</t>
  </si>
  <si>
    <t>Evaluar el desempeño de los programas de las áreas que integran la Dependecia.</t>
  </si>
  <si>
    <t>Evaluación</t>
  </si>
  <si>
    <t>Transparentar el ejercicio del gasto, mediante la emisión de cuatro informes trimestrales de cuenta pública.</t>
  </si>
  <si>
    <t>Mantener actualizado el inventario de los recursos  materiales y la plantilla de personal.</t>
  </si>
  <si>
    <t>Inventario</t>
  </si>
  <si>
    <t>Actualizar el Manual de Organización y el Manual de Procedimientos de la dependencia.</t>
  </si>
  <si>
    <t>Verificar  el cumplimiento de las metas asignadas con evidencia documental.</t>
  </si>
  <si>
    <t>Realizar reuniones de contraloría social con los responsables de las áreas de la Dependencia.</t>
  </si>
  <si>
    <t>Reunión</t>
  </si>
  <si>
    <t>Integrar y remitir a la Presidencia, los informes mensuales de las actividades realizadas por las áreas de la dependencia.</t>
  </si>
  <si>
    <t>Establecer un mecanismos  de control interno para el registro permanente del padrón de beneficiarios.</t>
  </si>
  <si>
    <t>Mecanismo</t>
  </si>
  <si>
    <t>Promover y apoyar la realización de celebraciones con motivo al día del niño y festividades decembrinas.</t>
  </si>
  <si>
    <t>Brindar apoyo asistencial  a las personas en situación vulnerable.</t>
  </si>
  <si>
    <t>Reporte</t>
  </si>
  <si>
    <t>Otorgar apoyo alimentario a  personas con carencia alimentaria.</t>
  </si>
  <si>
    <t>Realizar  cursos para el desarrollo de habilidades, aptitudes, competencias y capacidades para la vida y el trabajo en los Centros de Desarrollo Comunitario.</t>
  </si>
  <si>
    <t>Cursos</t>
  </si>
  <si>
    <t>Brindar asistencia logistica al personal de las dependecias federales y estatales para la entrega de  apoyos  a los beneficiarios de los programas de Bienestar y Desarrollo Social.</t>
  </si>
  <si>
    <t>Atención</t>
  </si>
  <si>
    <t>Supervisar, las condiciones materiales y funcionales de los Centros de Desarrollo Comunitarios, para se utilizados como albergues en caso de contingencia meteorológica.</t>
  </si>
  <si>
    <t>Supervisión</t>
  </si>
  <si>
    <t>Acondicionamiento de las instalaciones para ofrecer  desayunos frios y/o calientes en los Centros de Desarrollo Comuitario.</t>
  </si>
  <si>
    <t>Organizar activamente a la ciudadanía, mediante la integración de Comités Ciudadanos de Participación Social.</t>
  </si>
  <si>
    <t>Comites</t>
  </si>
  <si>
    <t>Participar en  reuniones de coordinación del programa FISM con el área técnica de la dirección de Infraestructura Urbana, Ecología y Medio Amiente.</t>
  </si>
  <si>
    <t>Cuadyuvar en la conformación de Comités Ciudadanos de Obras, correspondiente al Fondo de Infraestructura Social Municipal.</t>
  </si>
  <si>
    <t>Tramitar  solicitudes para la construcción de cuartos y/o mejoramiento de vivienda.</t>
  </si>
  <si>
    <t>Solicitud</t>
  </si>
  <si>
    <t>Realizar Jornadas Comunitarias con servicios y programas de mejoramiento comunitario.</t>
  </si>
  <si>
    <t>Evento</t>
  </si>
  <si>
    <t xml:space="preserve">Incrementar la difusión y divulgación de los programas y servicios de la  Dependencia, con visitas a instituciones educativas, así como campañas en medios masivos de comunicación y redes sociales.  </t>
  </si>
  <si>
    <t>Prestación de Servicios de Salud a la Comunidad</t>
  </si>
  <si>
    <t>DIRECCION DE SALUD</t>
  </si>
  <si>
    <t>SALUD PUBLICA MUNICIPAL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</si>
  <si>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</si>
  <si>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Promover entornos y conductas saludables, mediante campañas de prevención de la salud, en los ámbitos sanitario, familiar, comunitario y educativo.</t>
  </si>
  <si>
    <t>Campañas</t>
  </si>
  <si>
    <t>Proporcionar 180 paquetes de artículos de higiene, a familias de escasos recursos e instituciones educativas.</t>
  </si>
  <si>
    <t>Artículo</t>
  </si>
  <si>
    <t>Promover 18 acciones de descacharre para reducir la presencia de fauna nociva.</t>
  </si>
  <si>
    <t>Accion</t>
  </si>
  <si>
    <t>Garantizar el acceso a servicios de salud de primer nivel, con 1,254 consultas médicas.</t>
  </si>
  <si>
    <t>Consulta</t>
  </si>
  <si>
    <t xml:space="preserve">Gestionar recursos para la construcción de un Centro de Salud Municipal con servicios de optometría, análisis clínicos y medicamentos. </t>
  </si>
  <si>
    <t>Gestión</t>
  </si>
  <si>
    <t>Realizar 1,000 mediciones de glucosa, presión arterial y control de peso.</t>
  </si>
  <si>
    <t>Servicio</t>
  </si>
  <si>
    <t xml:space="preserve">Mejorar las condiciones y oportunidades de salud en  mujeres, a través de la gestión de pruebas de detección de cáncer – papanicolaou; así como exploraciones físicas de mama.  </t>
  </si>
  <si>
    <t>Ejercer la colaboración con la jurisdicción sanitaria IV, para el control sanitario del sexo servicio, previniendo riesgos y daños a la salud de la población.</t>
  </si>
  <si>
    <t>En coordinación con la jurisdicción sanitaria IV, coadyuvar en la atención de denuncias de lugares reportados como insalubres y emitir dictámenes sanitarios.</t>
  </si>
  <si>
    <t>Gestionar la construcción del Centro de Atención Canina y Felina</t>
  </si>
  <si>
    <t>Prevenir enfermedades infecciosas con atención médica a la población de perros y gatos, por medio de la aplicación de 560 dosis de ivermectina y anti rrabica.</t>
  </si>
  <si>
    <t>Vacunas</t>
  </si>
  <si>
    <t>Ofrecer platicas de educación canina; así como de detección y atención de enfermedades.</t>
  </si>
  <si>
    <t>Platicas</t>
  </si>
  <si>
    <t>Evitar el incremento de la población de perros y gatos sin dueño y/o mascotas domésticas, con 200 procedimientos de esterilización–cirugías.</t>
  </si>
  <si>
    <t>Cirugias</t>
  </si>
  <si>
    <t xml:space="preserve">Reprogramada </t>
  </si>
  <si>
    <t>Adquirir una Unidad Móvil para atender los reportes de  captura de fauna canina.</t>
  </si>
  <si>
    <t>Unidad</t>
  </si>
  <si>
    <t>Ofrecer en adopción  80 mascotas.</t>
  </si>
  <si>
    <t>Adopciones</t>
  </si>
  <si>
    <t xml:space="preserve">no se cuenta con centro de atención canino y felino </t>
  </si>
  <si>
    <t>Otros de Seguridad Social y Asistencia Social</t>
  </si>
  <si>
    <t>ATENCION A LA MUJER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</si>
  <si>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</si>
  <si>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Favorecer el desarrollo personal de las mujeres, mediante la impartición de platicas sobre derechos de la mujer.</t>
  </si>
  <si>
    <t>Platica</t>
  </si>
  <si>
    <t>Brindar cursos de habilidades para el trabajo y de emprendimiento.</t>
  </si>
  <si>
    <t>Curso</t>
  </si>
  <si>
    <t>Realizar cursos de defensa personal para la evasión de agresiones y/o protección ante amenazas físicas.</t>
  </si>
  <si>
    <t xml:space="preserve">Realizar eventos con motivo al Día Internacional de la Mujer; Día de la Mujer Rural; Día Internacional de la Lucha Contra el Cáncer de Mama; Día Internacional de la Eliminación de la Violencia contra las Mujeres y  Dia Internacional de la Mujer Indigena.
</t>
  </si>
  <si>
    <t xml:space="preserve">Brindar asesoría jurídica, Sicológica y asistencial a mujeres víctimas de violencia intrafamiliar. </t>
  </si>
  <si>
    <t xml:space="preserve">Gestionar la construcción de un Centro de Atención Integral para las Mujeres en el Municipio </t>
  </si>
  <si>
    <t xml:space="preserve">Gestión </t>
  </si>
  <si>
    <t>Participar en  jornadas comunitarias brindando infromación, asesoría y servicios de atención a la mujer.</t>
  </si>
  <si>
    <t xml:space="preserve">En el marco de la celebración del día de las madres, generar espacios de interacción que permitan a las mujeres de Guaymas comunicar las experiencias, visiones y lecturas de su entorno económico y social. </t>
  </si>
  <si>
    <t>Foro</t>
  </si>
  <si>
    <t>Promover actividades, culturales, deportivas y de salud a favor de las mujeres.</t>
  </si>
  <si>
    <t>271 Otros Asuntos Sociales</t>
  </si>
  <si>
    <t>09 DIR. GENERAL DE DESARROLLO SOCIAL</t>
  </si>
  <si>
    <t>01 DESPACHO DIR. GRAL.</t>
  </si>
  <si>
    <t>027 TRANSFORMACION SOCIAL</t>
  </si>
  <si>
    <t>04 ATENCION A JUVENTUD</t>
  </si>
  <si>
    <t>Fomentar el desarrollo personal y profesional de los jóvenes en el municipio, mediante programas que faciliten la adquisición de conocimientos, aptitudes y competencias.</t>
  </si>
  <si>
    <t>Otorgar Premio Municipal de la Juventud.</t>
  </si>
  <si>
    <t xml:space="preserve">Organizar conferencias de orientación a la juventud en centros escolares de niveles de educación básica (secundaria), bachillerato y licenciatura. </t>
  </si>
  <si>
    <t>Conferencias</t>
  </si>
  <si>
    <t>Promover  el  talento artístico y  de inventiva tecnológica de  jovenes creadores, procurando su participación en diversas actividades, concursos y festivales.</t>
  </si>
  <si>
    <t xml:space="preserve">Generar espacios de interacción que permitan a los jóvenes de Guaymas comunicar las experiencias, visiones y lecturas de su entorno económico y social. </t>
  </si>
  <si>
    <t>Brindar a los jovenes de las comunidades originarias apoyos para la realización de eventos deportivos, culturales y educativos.</t>
  </si>
  <si>
    <t>Gestion</t>
  </si>
  <si>
    <t>Incrementar las oportunidades educativas de los jóvenes, promoviendo ferias de oferta educativa, becas y créditos educativos en los niveles de bachillerato, licenciatura y posgrado.</t>
  </si>
  <si>
    <t>Fortalecer  el tegido social mediante la  organización de torneos deportivos, y encuentros culturales en colonias y comunidades rurales.</t>
  </si>
  <si>
    <t>Torneos</t>
  </si>
  <si>
    <t xml:space="preserve">Fomentar una cultura de prevención de riesgos y atención a los jóvenes en temas como el desempleo, el consumo de sustancias prohibidas, salud reproductiva, educación sexual, el embarazo en adolescentes y la maternidad y paternidad responsables, con la implementación del programa Jóvenes con Sentido. </t>
  </si>
  <si>
    <t>Organizar eventos y/o conferencias en la celebración del Día del Estudiante y en el Día Internacional de la Juventud.</t>
  </si>
  <si>
    <t>Reagendado</t>
  </si>
  <si>
    <t>Asuntos Económicos y Comerciales en General</t>
  </si>
  <si>
    <t>DIR. GRAL. DE DESARROLLO ECONOMICO</t>
  </si>
  <si>
    <t>PROMOCION Y DESARROLLO ECONOMICO</t>
  </si>
  <si>
    <t>CONDUCCION DEL DESARROLLO ECONOMICO</t>
  </si>
  <si>
    <t>MANTENER CONTACTO DIRECTO CON EMPRESARIOS, INVERSIONISTAS POTENCIALES E INSTANCIAS DE GOBIERNO, PARA ATRAER INVERSION ECONOMICA AL MUNICIPIO DE GUAYMAS; ASI MISMO, VERIFICAR</t>
  </si>
  <si>
    <t>REPORTE DE INVERSIONES</t>
  </si>
  <si>
    <t>LISTADO</t>
  </si>
  <si>
    <t>REUNION CON EMPRESARIOS DE LOS DISTINTOS SECTORES ECONOMICOS</t>
  </si>
  <si>
    <t xml:space="preserve">REUNION </t>
  </si>
  <si>
    <t>Se llevaron a cabo màs reuniones de las programadas</t>
  </si>
  <si>
    <t xml:space="preserve">Otros Asuntos Económicos </t>
  </si>
  <si>
    <t>FOMENTO AL DESARROLLO, INVERSION Y</t>
  </si>
  <si>
    <t>FESTIVIDADES</t>
  </si>
  <si>
    <t>LA PLANEACION, ORGANIZACIÓN Y REALIZACION DE ENTRETENIMIENTO PARA EL GUAYMENSE</t>
  </si>
  <si>
    <t>CARNAVAL</t>
  </si>
  <si>
    <t>SEMANA SANTA</t>
  </si>
  <si>
    <t>BAILES POPULARES</t>
  </si>
  <si>
    <t xml:space="preserve">no se programo ningun baile popular </t>
  </si>
  <si>
    <t>ACTIVIDADES ADMINISTRATIVAS</t>
  </si>
  <si>
    <t>2 Pesca, Acuacultura y Maricultura</t>
  </si>
  <si>
    <t>PROMOVER LA PRODUCTIVIDAD DEL SECTOR PESCA, ACUACULTRA Y MARICULTURA, MEDIANTE EL APOYO ASESORÍA, INVESTIGACIÓN CAPACITACIÓN Y FINANCIAMIENTO DE SUS ACTIVIDADES</t>
  </si>
  <si>
    <t>INTEGRACIÓN DE EXPEDIENTES DE SOCIEDADES COOP. DE PESCADORES</t>
  </si>
  <si>
    <t>EXPEDIENTES</t>
  </si>
  <si>
    <t>REALIZAR RECORRIDOS POR LOS EMBARCADEROS Y SITIOS DE PESCA PARA MONITOREO DE ACTIVIDAD PRODUCTIVA</t>
  </si>
  <si>
    <t>ASESORÍA PARA LOS TRÁMITES DE RENOVACIONES Y NUEVAS SOLICITUDES DE PERMISOS PARA PESCA COMERCIAL</t>
  </si>
  <si>
    <t>AUDIENCIAS</t>
  </si>
  <si>
    <t>ELABORACIÓN DE IN FORMES MENSUALES</t>
  </si>
  <si>
    <t>REALIZAR ACCIONES DE LIMPIEZA PARA PROMOVER EL CUIDADO DEL MEDIO AMBIENTE DE LA ZONA COSTERA DE GUAYMAS EN COORDINACIÓN CON INSTITUCIONES EDUCATIVAS Y ENTES DE GOBIERNO</t>
  </si>
  <si>
    <t>FOMENTO A LA INVERSION</t>
  </si>
  <si>
    <t>FORMULAR Y EJECUTAR PLANES Y PROGRAMAS DE FOMENTO A LA INVERSION ECONOMICA DEL MUNICIPIO DE GUAYMAS, CON LA PARTICIPACION INTEGRAL DEL SECTOR PUBLICO, SOCIAL Y PRIVADO</t>
  </si>
  <si>
    <t>ASISTIR Y PARTICIPAR EN EVENTOS  RELACIONADOS A LA COORDINACIÓN</t>
  </si>
  <si>
    <t>ATENCION A EMPRESAS PARA BOLSA DE TRABAJO</t>
  </si>
  <si>
    <t>RECAUDACION DE DATOS ESTADISTICOS</t>
  </si>
  <si>
    <t>VINCULACION CON UNIVERSIDADES</t>
  </si>
  <si>
    <t>CURSOS DE CAPACITACIÓN PARA FOMENTO DE EMPLEO</t>
  </si>
  <si>
    <t>PROMOCION Y DESARROLLO DE LAS ACTIV</t>
  </si>
  <si>
    <t>PROMOCION AL DESARROLLO MICROEMPRES</t>
  </si>
  <si>
    <t>GENERAR, GESTIONAR Y COORDINAR UNA OFERTA DE SERVICIOS INTEGRALES QUE FOMENTEN EL ESTABLECIMIENTO, DESARROLLO Y COMPETITIVIDAD DE LA MICRO, PEQUEÑA Y MEDIANA EMPRESA</t>
  </si>
  <si>
    <t>PROMOCIÓN DE CURSO DE CAPACITACION PARA EMPRENDEDORES Y MICROEMPRESARIOS</t>
  </si>
  <si>
    <t>SE ENVIARON MAS CURSOS VIA ZOOM PARA PROMOCION ENTRE EMPRENDEDORES Y MICROEMPRESARIOS</t>
  </si>
  <si>
    <t>ASESORIAS PARA MYPIMES</t>
  </si>
  <si>
    <t>REUNION CON SECRETARIA DE ECONOMIA DEL GOBIERNO DEL ESTADO Y/O COMISION DE MEJORA REGULATORIA</t>
  </si>
  <si>
    <t>ASISTIR Y PARTICIPAR EN EVENTOS EMPRESARIALES</t>
  </si>
  <si>
    <t>MERCADITO EMPRESARIAL</t>
  </si>
  <si>
    <t>SE PROGRAMO EL PENDIENTE DEL TRIMESTRE PASADO QUE NO SE CUMPLIO</t>
  </si>
  <si>
    <t>GESTION DE FINANCIAMIENTOS</t>
  </si>
  <si>
    <t>SE LLEVÓ A CABO   PROGRAMA EMERGENTE PARA NEGOCIOS AFECTADOS POR  MOTIVO DE LLUVIAS</t>
  </si>
  <si>
    <t>PROMOCION AL DESARROLLO TURISTICO</t>
  </si>
  <si>
    <t>DESARROLLAR Y EJECUTAR ESTRATEGIAS PARA INCREMENTAR LA AFLUENCIA DE VISITANTES NACIONALES Y EXTRANJEROS, PARA POSICIONAR AL MUNICIPIO DE GUAYMAS COMO UN DESTINO COMPETITIVO EN LOS</t>
  </si>
  <si>
    <t xml:space="preserve">EVENTOS DE PROMOCION TURISTICA </t>
  </si>
  <si>
    <t>SE RECIBIERON MAS INVITACIONES DE LAS PROGRAMADAS</t>
  </si>
  <si>
    <t>CURSOS DE CAPACITACION TURISTICA</t>
  </si>
  <si>
    <t>OCUPACIÓN HOTELERA</t>
  </si>
  <si>
    <t>Policía</t>
  </si>
  <si>
    <t>JEFATURA DE POL. PREV. Y TRANSITO M</t>
  </si>
  <si>
    <t>DESPACHO DEL DIR. GRAL.</t>
  </si>
  <si>
    <t>SEGURIDAD PUBLICA MUNICIPAL</t>
  </si>
  <si>
    <t>ADMINISTRACION DE LA POLICIA Y TRANSITO</t>
  </si>
  <si>
    <t>ADMINISTRAR Y CONTROLAR LOS RECURSOS HUMANOS Y MATERIALES DE LA DEPENDENCIA,  A FIN DE MEJORAR SUS NIVELES DE EFICIENCIA</t>
  </si>
  <si>
    <t>LLEVAR EL REGISTRO DIARIO DE LAS ASISTENCIAS DEL PERSONAL DE LA DEPENDENCIA</t>
  </si>
  <si>
    <t>REGISTRO</t>
  </si>
  <si>
    <t>ELABORAR LA PRENOMINA DE ACUERDO A LAS ASISTENCIAS DEL PERSONAL</t>
  </si>
  <si>
    <t>PRE-NOMINA</t>
  </si>
  <si>
    <t xml:space="preserve"> ACCIONES  PARA LA MEJORA MECANICAS DE LOS VEHICULOS PERTENECIENTE  A LA DEPENDENCIA</t>
  </si>
  <si>
    <t>INFORME DE ACTIVIDADES REALIZADAS EN MATERIA ADMINISTRATIVA</t>
  </si>
  <si>
    <t>ELABORAR INFORME MENSUAL SOBRE EL ESTADO QUE GUARDA LA ADMINISTRACION DE LOS RECURSOS MATERIALES DE LA DEPENDENCIA</t>
  </si>
  <si>
    <t>ELABORAR ESTADISTICA MENSUAL GENERAL SOBRE SEGURIDAD PUBLICA</t>
  </si>
  <si>
    <t>ELABORAR INFORME DE ALTAS, BAJAS E INCAPACIDADES DEL PERSONAL DE SEGURIDAD PUBLICA</t>
  </si>
  <si>
    <t>EXPEDICION DE CARTAS DE NO ANTECEDENTES PENALES</t>
  </si>
  <si>
    <t>CONTROL DEL INVENTARIO FISICO</t>
  </si>
  <si>
    <t>DEL 01 DE  ENERO AL 31 DE  DICIEMBRE DE 2021</t>
  </si>
  <si>
    <t>DEPARTAMENTO DE TRANSITO</t>
  </si>
  <si>
    <t>TRANSITO MUNICIPAL</t>
  </si>
  <si>
    <t>TRANSITO</t>
  </si>
  <si>
    <t>VIGILAR QUE SE CUMPLA CON LAS DISPOSICIONES EN MATERIA DE TRANSITO A FIN DE MANTENER ORDENADA LA CIRCULACION VEHICULAR Y PEATONAL Y EVITAR ACCIDENTES</t>
  </si>
  <si>
    <t>EFECTUAR RECORRIDOS DE VIGILANCIA PARA ORDENAR EL TRANSITO DE VEHICULOS Y PEATONES.</t>
  </si>
  <si>
    <t>EFECTUAR SANCIONAR A LOS INFRACTORES DEL REGLAMENTO DE TRANSITO</t>
  </si>
  <si>
    <t>EFECTUAR TRABAJO DE BALIZAMIENTO</t>
  </si>
  <si>
    <t>COLOCAR Y CONSERVAR INDICADORES EN CALLES Y AVENIDAS PARA UNA MEJOR CIRCULACION</t>
  </si>
  <si>
    <t>SEMAFORIZACION, CONSERVACION Y MANTTO.</t>
  </si>
  <si>
    <t>JEFATURA DE POL. PREV. Y TRANSITO MUNICIPAL</t>
  </si>
  <si>
    <t>DEPARTAMENTO DE POLICIA</t>
  </si>
  <si>
    <t>CENTRO DE DETENCION</t>
  </si>
  <si>
    <t xml:space="preserve">BRINDAR ATENCION Y CUIDADO A LOS INFRACTORES DEL BANDO DE POLICIA Y BUEN GOBIERNO A FIN DE QUE SU ESTANCIA EN EL CENTRO PREVENTIVO DE DETENCION SE SUJETE A LAS DISPOSICIONES </t>
  </si>
  <si>
    <t>EFECTUAR SUPERVISION LAS INSTALACIONES DEL CENTRO PREVENTIVO DE DETENCION</t>
  </si>
  <si>
    <t>SUMINISTRAR ALIMENTOS A LOS INFRACTORES DETENIDOS Y FALTAS AL BANDO DE POLICIA Y BUEN GOBIERNO</t>
  </si>
  <si>
    <t xml:space="preserve">CONTROL DE INGRESOS Y SALIDAS DEL CENTRO DE DETENCION </t>
  </si>
  <si>
    <t>VIGILANCIA POLICIACA</t>
  </si>
  <si>
    <t>PRESTAR EL SERVICIO DE VIGILANCIA A FIN DE EJERCER LA FUNCION DE SEGURIDAD PUBLICA, PROTEGIENDO A LA POBLACION EN SUS PERSONAS Y SUS BIENES</t>
  </si>
  <si>
    <t>EFECTUAR PATRULLAJES DE DISUACION Y VIGILANCIA EN EL MUNICIPIO, COLONIAS Y POBLADOS.</t>
  </si>
  <si>
    <t>EFECTUAR DETENCION DE INFRACTORES AL BANDO DE POLICIA Y BUEN GOBIERNO, PERSONAL FUERA DE LAS LEYES Y REGLAMENTO</t>
  </si>
  <si>
    <t>APOYAR A LAS AUTORIDADES COMPETENTES, EN LA DETENCION DE PERSONAS POR LOS DELITOS DE LOS FUEROS COMUN Y FEDERAL.</t>
  </si>
  <si>
    <t>EFECTUAR REUNIONES CON LAS ORGANIZACIONES Y GRUPOS SOCIALES PARA PROMOVER SU PARTICIPACION EN EL SERVICIO DE LA SEGURIDAD PUBLICA Y PREVENIR CONDUCTAS ANTISOCIALES.</t>
  </si>
  <si>
    <t>CAPACITAR A LOS ELEMENTOS DE POLICIA PARA PROMOVER LA PROFESIONALIZACION Y MODERNIZACION DE LOS ELEMENTOS QUE RESGUARDAN LA INTEGRIDAD Y DERECHOS DE LOS CIUDADANOS.</t>
  </si>
  <si>
    <t>EFECTUAR REUNIONES VECINALES Y ESTABLECER UNA RED VECINAL A FIN DE TENER CERCANIA Y CONTACTO DIRECTO CON LAS COLONIAS Y ZONAS DEL MUNICIPIO.</t>
  </si>
  <si>
    <t>OTROS</t>
  </si>
  <si>
    <t>OFICIALIA MAYOR</t>
  </si>
  <si>
    <t>DESPACHO DEL OFICIAL MAYOR</t>
  </si>
  <si>
    <t>ADMINISTRACION DE OFICIALIA MAYOR</t>
  </si>
  <si>
    <t>ADMINISTRAR EFICIENTEMENTE LOS RECURSOS HUMANOS, MATERIALES Y SERVICIOS GENERALES, ESTABLECIENDO LOS MECANISMOS IDONEOS PARA IMPLEMENTAR LAS POLITICAS Y REGLAMENTOS QUE PERMITEN LA APLICACIÓN DE LOS PARÁMETROS DE CONTROL INTERNO DE AYUNTAMIENTO, APOYÁNDOSE PARA ESTO EN LA UTILIZACION DE LA TECNOLOGÍA INFORMÁTICA</t>
  </si>
  <si>
    <t>ELABORAR INFORME DEL ESTADO QUE GUARDAN LAS COMPRAS Y CONSUMOS</t>
  </si>
  <si>
    <t>ELABORAR INFORME DE ACTIVIDADES  DE LOS RECURSOS HUMANOS</t>
  </si>
  <si>
    <t>ELABORAR SEGUIMIENTO DE OBJETIVOS Y METAS</t>
  </si>
  <si>
    <t>SUPERVISAR EL PADRON DE FUNCIONARIOS Y EMPLEADOS</t>
  </si>
  <si>
    <t>SUPERVISAR EL PADRON DE PROVEEDORES</t>
  </si>
  <si>
    <t>CONVOCAR A JUNTAS DEL COMITE DE ADQUISICIONES, ARRENDAMIENTOS Y SERVICIOS DEL AYUNTAMIENTO DE GUAYMAS</t>
  </si>
  <si>
    <t>CONVOCATORIA</t>
  </si>
  <si>
    <t>PRESIDIR LAS JUNTAS DEL COMITE DE ADQUISICIONES, ARRENDAMIENTOS Y SERVICIOS DEL AYUNTAMIENTO DE GUAYMAS</t>
  </si>
  <si>
    <t>DIRECCION DE INFORMATICA</t>
  </si>
  <si>
    <t>SERVICIOS INFORMATICOS</t>
  </si>
  <si>
    <t>BRINDAR SERVICIOS DE INFORMATICA A LAS DEPENDENCIAS DE LA ADMINISTRACION PUBLICA MUNICIPAL A FIN DE EFICIENTAR LA SISTEMATIZACION Y LA AUTOMATIZACION DE SUS PROGRAMAS POR MEDIO DE LOS SISTEMAS DE COMPUTO</t>
  </si>
  <si>
    <t>SOPORTE TECNICO</t>
  </si>
  <si>
    <t>INFRAESTRUCTURA Y CONECTIVIDAD TECNOLOGICA</t>
  </si>
  <si>
    <t>RESPALDOS BASE DE DATOS Y SISTEMAS</t>
  </si>
  <si>
    <t>CAPACITACION Y OFIMATICA</t>
  </si>
  <si>
    <t>DEL 01 DE  ENERO  AL 31 DE MARZO DE 2021</t>
  </si>
  <si>
    <t>DIR. DE RECURSOS MATERIALES Y SERVICIOS</t>
  </si>
  <si>
    <t>ADMINISTRACION DE RECURSOS MATERIAL</t>
  </si>
  <si>
    <t>PROVEER A LAS DEPENDENCIAS MUNICIPALES DE LOS MATERIALES, SUMINISTROS Y SERVICIOS GENERALES NECESARIOS PARA EL DESARROLLO DE LOS PROGRAMAS, A FIN DE CONTRIBUIR AL CUMPLIMIENTO</t>
  </si>
  <si>
    <t>RECIBIR REQUISICIONES DE MATERIALES Y SERVICIOS, PARA AUTORIZAR SU PROVISION</t>
  </si>
  <si>
    <t>ELABORAR ORDENES DE COMPRA</t>
  </si>
  <si>
    <t>ACTUALIZAR EL PADRON DE PROVEEDORES</t>
  </si>
  <si>
    <t>ENVIAR FACTURAS DE PROVEEDORES PARA SU TRAMITE DEBIDAMENTE REQUISITADAS</t>
  </si>
  <si>
    <t>ELABORAR INFORME MENSUAL DE COMPRAS Y CONSUMOS</t>
  </si>
  <si>
    <t>ASESORIA Y CAPACITACION: CONVENIENTE CONTAR CON ELLA, PARA MEJORAR EL SISTEMA DE TRABAJO</t>
  </si>
  <si>
    <t>ACTIVIDAD NO REALIZADA</t>
  </si>
  <si>
    <t xml:space="preserve"> ORGANIZAR Y ELABORAR LAS  JUNTAS DEL COMITÉ DE ADQUISICIONES , ARRENDAMIENTOS Y SERVICIOS DEL H.AYUNTAMIENTO DE GUAYMAS.</t>
  </si>
  <si>
    <t>DIR. DE RECURSOS HUMANOS</t>
  </si>
  <si>
    <t>ADMINISTRACION DE RECURSOS HUMANOS</t>
  </si>
  <si>
    <t>LLEVAR EL REGISTRO Y CONTROL DE LOS RECURSOS HUMANOS, ASI COMO LOS PROGRAMAS DE REMUNERACIONES AL PERSONAL DE LA ADMINISTRACION PUBLICA MUNICIPAL A EFECTO DE ASEGURAR EL CUM-</t>
  </si>
  <si>
    <t>ELABORACION DE NOMINAS PARA PAGO DE PERSONAL</t>
  </si>
  <si>
    <t>NOMINA</t>
  </si>
  <si>
    <t>ELABORACION DE PRENOMINA PARA REVISION DEL DIRECTOR DE LA DEPENDENCIA</t>
  </si>
  <si>
    <t>INFORME  DE PERSONAL A ISSSTESON</t>
  </si>
  <si>
    <t>REVISION DE  EXPEDIENTE DEL PERSONAL</t>
  </si>
  <si>
    <t>ELABORAR Y ACTUALIZAR CREDENCIALES</t>
  </si>
  <si>
    <t>ELABORAR PROGRAMA DE VACACIONES ADMINISTRATIVAS</t>
  </si>
  <si>
    <t>ELABORAR PROGRAMA DE VACACIONES NOMINA POLICIA</t>
  </si>
  <si>
    <t>ELABORAR PROGRAMA DE VACACIONES SEMANAL</t>
  </si>
  <si>
    <t>ACTUALIZAR PLANTILLAS DE PERSONAL</t>
  </si>
  <si>
    <t>PLANTILLA</t>
  </si>
  <si>
    <t>ELABORAR INFORME MENSUAL DE CAMBIOS DE ADSCRIPCION  DE LOS RECURSOS HUMANOS</t>
  </si>
  <si>
    <t>ELABORAR REPORTE DE ALTAS Y BAJAS DE PERSONAL</t>
  </si>
  <si>
    <t>CAPACITACION AL PERSONAL DEL AYTO.</t>
  </si>
  <si>
    <t>ACTUALIZACION DE CHECADOR</t>
  </si>
  <si>
    <t>DEL 01 DE  ENERO AL 31 DE MARZO DE 2022</t>
  </si>
  <si>
    <t>131 PRESIDENCIA</t>
  </si>
  <si>
    <t>01 DESPACHO DEL PRESIDENTE</t>
  </si>
  <si>
    <t>001 CONDUCCION Y DIFUSION E LA POLITICA DE GOBIERNO</t>
  </si>
  <si>
    <t>02 GESTION MUNICIPAL</t>
  </si>
  <si>
    <t>REALIZAR ACCIONES ADMINISTRATIVAS DE GESTORIA Y DE PARTICIPACION CIUDADANA, ASI COMO EJECUTAR LOS ACUERDOS DEL AYUNTAMIENTO CON EL FIN DE PROMOVER EL DESARROLLO ECONOMICO, POLITICO, SOCIAL Y CULTURAL DEL MUNICIPIO.</t>
  </si>
  <si>
    <t xml:space="preserve">CONVOCAR Y PRESIDIR LAS SESIONES DE CABILDO </t>
  </si>
  <si>
    <t>EJECUTAR LOS ACUERDOS DE LAS SESIONES DE CABILDO</t>
  </si>
  <si>
    <t>ACUERDO</t>
  </si>
  <si>
    <t>PROMOVER Y GESTIONAR ANTE DIVERSAS DEPENDENCIAS FEDERALES, ESTATALES Y ORGANISMOS PRIVADOS LOS PROYECTOS VIABLES PARA LA COMUNIDAD</t>
  </si>
  <si>
    <t>PRESIDIR LAS REUNIONES DE COMPLAM</t>
  </si>
  <si>
    <t>ATENDER A LOS GRUPOS POLITICOS, SOCIALES Y CIUDADANIA EN GENERAL</t>
  </si>
  <si>
    <t>PROMOVER LA PARTICIPACION CIUDADANA EN LOS DIFERENTES PROGRAMAS DEL AYUNTAMIENTO</t>
  </si>
  <si>
    <t>JORNADA</t>
  </si>
  <si>
    <t xml:space="preserve">REALZAR GIRAS DE TRABAJO EN LAS COMUNIDADES RURALES </t>
  </si>
  <si>
    <t>GIRA</t>
  </si>
  <si>
    <t xml:space="preserve">REALIZAR REUNIONES DE TRABAJO EN LAS COLONIAS DEL MEDIO URBANO </t>
  </si>
  <si>
    <t>DEL 01 DE  ENERO AL 31 DE  MARZO DE 2022</t>
  </si>
  <si>
    <t>02 SECRETARIA PARTICULAR</t>
  </si>
  <si>
    <t>ORGANIZAR, SUPERVISAR Y LLEVAR LA AGENDA DEL C. PRESIDENTE MUNICIPAL EN LA ATENCION DE SUS GIRAS DE TRABAJO Y AUDIENCIAS</t>
  </si>
  <si>
    <t>ORGANIZAR Y SUPERVISAR LOS EVENTOS SOLICITADOS POR LA PRESIDENCIA MUNICIPAL</t>
  </si>
  <si>
    <t>ATENCION PERSONAL A CIUDADANOS QUE ACUDEN A SOLICITAR AUDIENCIAS</t>
  </si>
  <si>
    <t>CONTROL DE LA AGENDA MUNICIPAL</t>
  </si>
  <si>
    <t xml:space="preserve">DIAS </t>
  </si>
  <si>
    <t>183 SERVICIOS DE COMUNICACIÓN Y MEDIOS</t>
  </si>
  <si>
    <t>3 COMUNICACIÓN SOCIAL</t>
  </si>
  <si>
    <t>03 COMUNICACIÓN SOCIAL</t>
  </si>
  <si>
    <t>DIFUNDIR OPORTUNA Y VERAZMENTE LAS ACCIONES QUE LLEVAN A CABO EL AYUNTAMIENTO Y LA ADMINISTRACION PUBLICA MUNICIPAL A FIN DE MANTENER INFORMADA A LA CIUDADANIA Y PROMOVER SU PARTICIPACIÓN EN EL DESARROLLO COMUNITARIO, ASÍ MISMO ESTABLECER UNA COMUNICACIÓN DIRECTA A TRAVÉS DE LOS DIVERSOS MEDIOS DE INFORMACIÓN TRADICIONALES Y ALTERNOS PARA ESTIMULAR SU PARTICIPACION EN LOS DIVERSOS PROGRAMAS SOCIALES Y COMUNITARIOS QUE IMPULSE EL GOBIERNO.</t>
  </si>
  <si>
    <t>3 er. Trimestre</t>
  </si>
  <si>
    <t>EMISION DE BOLETINES INFORMATIVOS</t>
  </si>
  <si>
    <t>BOLETIN</t>
  </si>
  <si>
    <t>Se cumplió con objetivo</t>
  </si>
  <si>
    <t>ENTREVISTAS EN RADIO Y TV.</t>
  </si>
  <si>
    <t>ENTREVISTA</t>
  </si>
  <si>
    <t>Se cumplió con la meta programada.</t>
  </si>
  <si>
    <t xml:space="preserve">COBERTURA INFORMATIVA DE LAS ACTIVIDADES </t>
  </si>
  <si>
    <t>EVENTOS</t>
  </si>
  <si>
    <t>MONITOREO DE MEDIOS DE COMUNICACIÓN Y REDES.</t>
  </si>
  <si>
    <t>SINTESIS</t>
  </si>
  <si>
    <t xml:space="preserve">SPOT PUBLICITARIOS </t>
  </si>
  <si>
    <t>SPOTS</t>
  </si>
  <si>
    <t xml:space="preserve">Se cumplió con meta programada.  </t>
  </si>
  <si>
    <t>PUBLICACION DE AVISOS ESPECIALES Y ESPACIOS DIVERSOS  EN PRENSA</t>
  </si>
  <si>
    <t>PERIODICO</t>
  </si>
  <si>
    <t>Se cumplió con la publicación en redes sociales de avisos y programas.</t>
  </si>
  <si>
    <t>VIDEOS Y FOTOS OFICIALES</t>
  </si>
  <si>
    <t>Se cumplió con la metra programada.</t>
  </si>
  <si>
    <t>CAMPAÑAS DE INFORMACION</t>
  </si>
  <si>
    <t>CAMPAÑA</t>
  </si>
  <si>
    <t>Se incrementaron las campañas debido a eventos programados como la fundación de San Carlos, jornadas médicas y asistenciales.</t>
  </si>
  <si>
    <t xml:space="preserve">VISITAS A LAS COLONIAS </t>
  </si>
  <si>
    <t xml:space="preserve">Se incrementaron visitas a sectores y comunidades del valle para entrega de apoyos diversos debido por lluvias en el mes de agosto y septiembre. </t>
  </si>
  <si>
    <t>DEL 01 DE  ENERO AL 31 DE  MARZO DE 2020</t>
  </si>
  <si>
    <t>07 SECRETARIA TECNICA</t>
  </si>
  <si>
    <t>01 PLANEACION, SEGUIMIENTO Y EVALUACION DEL PMD</t>
  </si>
  <si>
    <t>PLANEAR, DISEÑAR Y DAR SEGUIMIENTO A LOS PROGRAMAS DERIVADOS DEL PLAN MUNICIPAL DE DESARROLLO Y A LOS PROYECTOS DE ALTO IMPACTO PARA EL MUNICIPIO, ASI COMO PROMOVER Y DESARROLLAR LAS ACTIVIDADES DESTINADAS A FORTALECER LA GESTION E IMAGEN INSTITUCIONAL.</t>
  </si>
  <si>
    <t>2do. Trimestre</t>
  </si>
  <si>
    <t>REUNIONES DE TRABAJO CON COMITÉ DE PLANEACION MUNICIPAL</t>
  </si>
  <si>
    <t>REUNIONES DE TRABAJO CON DIRECTORES DE LAS DEPENDENCIAS</t>
  </si>
  <si>
    <t>CAMPAÑAS MEDIATICAS DE DEPENDENCIAS MUNICIPALES</t>
  </si>
  <si>
    <t>DESARROLLO DE PROYECTOS ESPECIALES PARA LA PRESIDENCIA MUNICIPAL</t>
  </si>
  <si>
    <t>DIRECCION DE INGRESOS</t>
  </si>
  <si>
    <t>GESTION PARA RESULTADOS</t>
  </si>
  <si>
    <t>EJECUCION DE LA POLITICA DE INGRESOS</t>
  </si>
  <si>
    <t>ELABORAR PROYECTO ANUAL DE LA LEY DE INGRESOS Y PRESUPUESTO DE INGRESOS MPAL. PARA EL EJERCICIO FISCAL 2022.</t>
  </si>
  <si>
    <t>NO APLICA</t>
  </si>
  <si>
    <t>RECAUDAR LOS IMPUESTOS AUTORIZADOS EN EL PRESUPUESTO DE INGRESOS 2022.</t>
  </si>
  <si>
    <t>MILLONES DE PESOS</t>
  </si>
  <si>
    <t>SE ANEXA JUSTIFICACION POR PARTIDA (ANEXO-8)</t>
  </si>
  <si>
    <t>RECAUDAR LOS DERECHOS AUTORIZADOS EN EL PRESUPUESTO DE INGRESOS 2022.</t>
  </si>
  <si>
    <t>RECAUDAR LOS PRODUCTOS AUTORIZADOS EN EL PRESUPUESTO DE INGRESOS 2022.</t>
  </si>
  <si>
    <t>RECAUDAR LOS APROVECHAMIENTOS AUTORIZADOS EN EL PRESUPUESTO DE INGRESOS 2022.</t>
  </si>
  <si>
    <t>RECAUDAR LAS PARTICIPACIONES AUTORIZADOS EN EL PRESUPUESTO DE INGRESOS 2022.</t>
  </si>
  <si>
    <t>ELABORAR ANEXOS TRIMESTRALES DE INGRESOS Y JUSTIFICACIONES A LAS VARIACIONES DE INGRESOS</t>
  </si>
  <si>
    <t>ANEXOS</t>
  </si>
  <si>
    <t xml:space="preserve">ELABORAR REGISTRO TRIMESTRAL DE CUENTAS DE ORDEN </t>
  </si>
  <si>
    <t>ANEXO</t>
  </si>
  <si>
    <t>ELABORACIÓN PROYECTO DE LAS BASES GENERALES PARA EL OTORGAMIENTO DE SUBSIDIOS, ESTÍMULOS FISCALES, REDUCCIONES O DESCUENTOS EN EL PAGO DE CONTRIBUCIONES.</t>
  </si>
  <si>
    <t>DEL 01 DE ENERO AL 31 DE SEPTIEMBRE DE 2022</t>
  </si>
  <si>
    <t>05 CONDUCCION DEL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</si>
</sst>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########0"/>
    <numFmt numFmtId="167" formatCode="0_ ;\-0\ "/>
    <numFmt numFmtId="168" formatCode="00"/>
    <numFmt numFmtId="169" formatCode="000"/>
    <numFmt numFmtId="170" formatCode="#,##0_ ;\-#,##0\ "/>
    <numFmt numFmtId="171" formatCode="0000"/>
    <numFmt numFmtId="172" formatCode="_-* #,##0.00_-;\-* #,##0.00_-;_-* &quot;-&quot;??_-;_-@"/>
    <numFmt numFmtId="173" formatCode="_-* #,##0.00\ _€_-;\-* #,##0.00\ _€_-;_-* &quot;-&quot;??\ _€_-;_-@"/>
  </numFmts>
  <fonts count="4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i/>
      <sz val="9"/>
      <name val="Calibri"/>
      <family val="2"/>
    </font>
    <font>
      <sz val="11"/>
      <name val="Calibri"/>
      <family val="2"/>
    </font>
    <font>
      <sz val="8"/>
      <name val="Arial"/>
    </font>
    <font>
      <sz val="10"/>
      <name val="Calibri"/>
      <family val="2"/>
    </font>
    <font>
      <sz val="8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2"/>
      <name val="Cambria"/>
      <family val="1"/>
    </font>
    <font>
      <b/>
      <sz val="12"/>
      <name val="Cambria"/>
      <family val="1"/>
    </font>
    <font>
      <sz val="7"/>
      <name val="Calibri"/>
      <family val="2"/>
    </font>
    <font>
      <sz val="9"/>
      <name val="Segoe U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b/>
      <i/>
      <sz val="9"/>
      <name val="Segoe UI"/>
      <family val="2"/>
    </font>
    <font>
      <b/>
      <sz val="9"/>
      <name val="Segoe UI"/>
      <family val="2"/>
    </font>
    <font>
      <b/>
      <i/>
      <sz val="11"/>
      <name val="Segoe UI"/>
      <family val="2"/>
    </font>
    <font>
      <b/>
      <sz val="9"/>
      <name val="Calibri"/>
    </font>
    <font>
      <b/>
      <i/>
      <sz val="9"/>
      <name val="Calibri"/>
    </font>
    <font>
      <sz val="10"/>
      <name val="Calibri"/>
    </font>
    <font>
      <sz val="9"/>
      <name val="Calibri"/>
    </font>
    <font>
      <sz val="10"/>
      <name val="Arial"/>
    </font>
    <font>
      <sz val="9"/>
      <name val="Quattrocento Sans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C0C0C0"/>
      </patternFill>
    </fill>
    <fill>
      <patternFill patternType="solid">
        <fgColor rgb="FFBFBFBF"/>
        <bgColor rgb="FF000000"/>
      </patternFill>
    </fill>
  </fills>
  <borders count="4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333300"/>
      </left>
      <right style="thin">
        <color rgb="FF333300"/>
      </right>
      <top style="thin">
        <color rgb="FF333300"/>
      </top>
      <bottom style="thin">
        <color rgb="FF3333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3300"/>
      </left>
      <right style="thin">
        <color rgb="FF003300"/>
      </right>
      <top style="thin">
        <color rgb="FF003300"/>
      </top>
      <bottom style="thin">
        <color rgb="FF003300"/>
      </bottom>
      <diagonal/>
    </border>
    <border>
      <left style="thin">
        <color rgb="FF003300"/>
      </left>
      <right style="thin">
        <color rgb="FF003300"/>
      </right>
      <top style="thin">
        <color rgb="FF003300"/>
      </top>
      <bottom/>
      <diagonal/>
    </border>
    <border>
      <left/>
      <right style="thin">
        <color indexed="64"/>
      </right>
      <top style="thin">
        <color rgb="FF003300"/>
      </top>
      <bottom style="thin">
        <color indexed="64"/>
      </bottom>
      <diagonal/>
    </border>
    <border>
      <left style="thin">
        <color rgb="FF333300"/>
      </left>
      <right/>
      <top style="thin">
        <color rgb="FF333300"/>
      </top>
      <bottom style="thin">
        <color rgb="FF333300"/>
      </bottom>
      <diagonal/>
    </border>
    <border>
      <left/>
      <right style="thin">
        <color rgb="FF333300"/>
      </right>
      <top style="thin">
        <color rgb="FF333300"/>
      </top>
      <bottom style="thin">
        <color rgb="FF3333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3300"/>
      </left>
      <right/>
      <top style="thin">
        <color rgb="FF003300"/>
      </top>
      <bottom style="thin">
        <color rgb="FF003300"/>
      </bottom>
      <diagonal/>
    </border>
    <border>
      <left/>
      <right style="thin">
        <color indexed="58"/>
      </right>
      <top style="thin">
        <color rgb="FF003300"/>
      </top>
      <bottom style="thin">
        <color rgb="FF003300"/>
      </bottom>
      <diagonal/>
    </border>
    <border>
      <left style="thin">
        <color rgb="FF003300"/>
      </left>
      <right/>
      <top style="thin">
        <color rgb="FF003300"/>
      </top>
      <bottom style="thin">
        <color indexed="64"/>
      </bottom>
      <diagonal/>
    </border>
    <border>
      <left/>
      <right style="thin">
        <color indexed="58"/>
      </right>
      <top style="thin">
        <color rgb="FF003300"/>
      </top>
      <bottom style="thin">
        <color indexed="64"/>
      </bottom>
      <diagonal/>
    </border>
    <border>
      <left style="thin">
        <color rgb="FF003300"/>
      </left>
      <right/>
      <top style="thin">
        <color indexed="64"/>
      </top>
      <bottom style="thin">
        <color rgb="FF003300"/>
      </bottom>
      <diagonal/>
    </border>
    <border>
      <left/>
      <right style="thin">
        <color indexed="58"/>
      </right>
      <top style="thin">
        <color indexed="64"/>
      </top>
      <bottom style="thin">
        <color rgb="FF003300"/>
      </bottom>
      <diagonal/>
    </border>
    <border>
      <left/>
      <right style="thin">
        <color rgb="FF003300"/>
      </right>
      <top style="thin">
        <color rgb="FF003300"/>
      </top>
      <bottom style="thin">
        <color rgb="FF003300"/>
      </bottom>
      <diagonal/>
    </border>
    <border>
      <left/>
      <right style="thin">
        <color rgb="FF003300"/>
      </right>
      <top style="thin">
        <color rgb="FF003300"/>
      </top>
      <bottom style="thin">
        <color indexed="64"/>
      </bottom>
      <diagonal/>
    </border>
    <border>
      <left/>
      <right style="thin">
        <color rgb="FF003300"/>
      </right>
      <top style="thin">
        <color indexed="64"/>
      </top>
      <bottom style="thin">
        <color rgb="FF003300"/>
      </bottom>
      <diagonal/>
    </border>
    <border>
      <left style="thin">
        <color rgb="FF003300"/>
      </left>
      <right/>
      <top style="thin">
        <color rgb="FF003300"/>
      </top>
      <bottom style="thin">
        <color indexed="58"/>
      </bottom>
      <diagonal/>
    </border>
    <border>
      <left/>
      <right style="thin">
        <color rgb="FF003300"/>
      </right>
      <top style="thin">
        <color rgb="FF003300"/>
      </top>
      <bottom style="thin">
        <color indexed="5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3" fillId="0" borderId="0"/>
    <xf numFmtId="0" fontId="7" fillId="0" borderId="0"/>
    <xf numFmtId="0" fontId="1" fillId="0" borderId="0"/>
    <xf numFmtId="0" fontId="32" fillId="0" borderId="0"/>
    <xf numFmtId="9" fontId="1" fillId="0" borderId="0" applyFont="0" applyFill="0" applyBorder="0" applyAlignment="0" applyProtection="0"/>
  </cellStyleXfs>
  <cellXfs count="571">
    <xf numFmtId="0" fontId="0" fillId="0" borderId="0" xfId="0"/>
    <xf numFmtId="0" fontId="4" fillId="0" borderId="0" xfId="0" applyNumberFormat="1" applyFont="1" applyFill="1" applyBorder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166" fontId="4" fillId="0" borderId="3" xfId="0" applyNumberFormat="1" applyFont="1" applyFill="1" applyBorder="1" applyAlignment="1" applyProtection="1">
      <alignment horizontal="center" vertical="center"/>
    </xf>
    <xf numFmtId="166" fontId="4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166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166" fontId="4" fillId="3" borderId="2" xfId="0" applyNumberFormat="1" applyFont="1" applyFill="1" applyBorder="1" applyAlignment="1" applyProtection="1">
      <alignment horizontal="center" vertical="center"/>
    </xf>
    <xf numFmtId="43" fontId="4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166" fontId="4" fillId="5" borderId="3" xfId="0" applyNumberFormat="1" applyFont="1" applyFill="1" applyBorder="1" applyAlignment="1" applyProtection="1">
      <alignment horizontal="center" vertical="center"/>
      <protection locked="0"/>
    </xf>
    <xf numFmtId="166" fontId="4" fillId="5" borderId="3" xfId="0" applyNumberFormat="1" applyFont="1" applyFill="1" applyBorder="1" applyAlignment="1" applyProtection="1">
      <alignment horizontal="center" vertical="center"/>
    </xf>
    <xf numFmtId="166" fontId="4" fillId="5" borderId="2" xfId="0" applyNumberFormat="1" applyFont="1" applyFill="1" applyBorder="1" applyAlignment="1" applyProtection="1">
      <alignment horizontal="center" vertical="center"/>
    </xf>
    <xf numFmtId="166" fontId="4" fillId="3" borderId="3" xfId="0" applyNumberFormat="1" applyFont="1" applyFill="1" applyBorder="1" applyAlignment="1" applyProtection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/>
    </xf>
    <xf numFmtId="43" fontId="4" fillId="0" borderId="3" xfId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/>
    </xf>
    <xf numFmtId="164" fontId="4" fillId="3" borderId="2" xfId="0" applyNumberFormat="1" applyFont="1" applyFill="1" applyBorder="1" applyAlignment="1" applyProtection="1">
      <alignment horizontal="center" vertical="center"/>
    </xf>
    <xf numFmtId="167" fontId="4" fillId="3" borderId="2" xfId="0" applyNumberFormat="1" applyFont="1" applyFill="1" applyBorder="1" applyAlignment="1" applyProtection="1">
      <alignment horizontal="center" vertical="center"/>
    </xf>
    <xf numFmtId="166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66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0" fillId="0" borderId="0" xfId="0" applyAlignment="1" applyProtection="1">
      <alignment wrapText="1"/>
    </xf>
    <xf numFmtId="0" fontId="0" fillId="0" borderId="0" xfId="0" applyFill="1" applyAlignment="1" applyProtection="1">
      <alignment wrapText="1"/>
    </xf>
    <xf numFmtId="0" fontId="4" fillId="3" borderId="5" xfId="0" applyNumberFormat="1" applyFont="1" applyFill="1" applyBorder="1" applyAlignment="1" applyProtection="1">
      <alignment horizontal="justify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3" fillId="2" borderId="2" xfId="0" applyNumberFormat="1" applyFont="1" applyFill="1" applyBorder="1" applyAlignment="1" applyProtection="1">
      <alignment horizontal="center" vertical="center"/>
    </xf>
    <xf numFmtId="166" fontId="4" fillId="0" borderId="2" xfId="0" applyNumberFormat="1" applyFont="1" applyFill="1" applyBorder="1" applyAlignment="1" applyProtection="1">
      <alignment horizontal="center" vertical="center"/>
      <protection locked="0"/>
    </xf>
    <xf numFmtId="0" fontId="9" fillId="3" borderId="2" xfId="0" applyNumberFormat="1" applyFont="1" applyFill="1" applyBorder="1" applyAlignment="1" applyProtection="1">
      <alignment horizontal="center" vertical="center"/>
    </xf>
    <xf numFmtId="4" fontId="4" fillId="3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  <xf numFmtId="1" fontId="4" fillId="0" borderId="3" xfId="0" applyNumberFormat="1" applyFont="1" applyFill="1" applyBorder="1" applyAlignment="1" applyProtection="1">
      <alignment horizontal="left" vertical="center" wrapText="1"/>
      <protection locked="0"/>
    </xf>
    <xf numFmtId="4" fontId="7" fillId="0" borderId="2" xfId="3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/>
    </xf>
    <xf numFmtId="164" fontId="4" fillId="0" borderId="2" xfId="0" applyNumberFormat="1" applyFont="1" applyFill="1" applyBorder="1" applyAlignment="1" applyProtection="1">
      <alignment horizontal="center" vertical="center"/>
    </xf>
    <xf numFmtId="166" fontId="4" fillId="0" borderId="2" xfId="0" applyNumberFormat="1" applyFont="1" applyFill="1" applyBorder="1" applyAlignment="1" applyProtection="1">
      <alignment vertical="center" wrapText="1"/>
      <protection locked="0"/>
    </xf>
    <xf numFmtId="166" fontId="4" fillId="0" borderId="2" xfId="0" applyNumberFormat="1" applyFont="1" applyFill="1" applyBorder="1" applyAlignment="1" applyProtection="1">
      <alignment horizontal="justify" vertical="center" wrapText="1"/>
      <protection locked="0"/>
    </xf>
    <xf numFmtId="166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9" fontId="4" fillId="3" borderId="3" xfId="6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9" fontId="4" fillId="3" borderId="2" xfId="6" applyFont="1" applyFill="1" applyBorder="1" applyAlignment="1" applyProtection="1">
      <alignment horizontal="center" vertical="center"/>
    </xf>
    <xf numFmtId="0" fontId="4" fillId="5" borderId="2" xfId="0" applyNumberFormat="1" applyFont="1" applyFill="1" applyBorder="1" applyAlignment="1" applyProtection="1">
      <alignment horizontal="center" vertical="center"/>
    </xf>
    <xf numFmtId="9" fontId="4" fillId="3" borderId="2" xfId="0" applyNumberFormat="1" applyFont="1" applyFill="1" applyBorder="1" applyAlignment="1" applyProtection="1">
      <alignment horizontal="center" vertical="center"/>
    </xf>
    <xf numFmtId="166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4" fillId="0" borderId="2" xfId="0" applyFont="1" applyBorder="1" applyAlignment="1">
      <alignment horizontal="center" vertical="center"/>
    </xf>
    <xf numFmtId="0" fontId="11" fillId="0" borderId="0" xfId="0" applyFont="1" applyProtection="1"/>
    <xf numFmtId="0" fontId="5" fillId="0" borderId="0" xfId="0" applyNumberFormat="1" applyFont="1" applyFill="1" applyBorder="1" applyAlignment="1" applyProtection="1"/>
    <xf numFmtId="0" fontId="4" fillId="6" borderId="2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166" fontId="4" fillId="0" borderId="3" xfId="0" applyNumberFormat="1" applyFont="1" applyFill="1" applyBorder="1" applyAlignment="1" applyProtection="1">
      <alignment horizontal="left" vertical="center" wrapText="1"/>
    </xf>
    <xf numFmtId="0" fontId="8" fillId="0" borderId="0" xfId="0" applyFont="1" applyProtection="1">
      <protection locked="0"/>
    </xf>
    <xf numFmtId="0" fontId="8" fillId="0" borderId="0" xfId="0" applyFont="1" applyBorder="1" applyProtection="1"/>
    <xf numFmtId="0" fontId="13" fillId="0" borderId="0" xfId="0" applyNumberFormat="1" applyFont="1" applyFill="1" applyBorder="1" applyAlignment="1" applyProtection="1">
      <alignment vertical="center"/>
    </xf>
    <xf numFmtId="0" fontId="1" fillId="0" borderId="0" xfId="0" applyFont="1" applyProtection="1"/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/>
    </xf>
    <xf numFmtId="166" fontId="4" fillId="3" borderId="6" xfId="0" applyNumberFormat="1" applyFont="1" applyFill="1" applyBorder="1" applyAlignment="1" applyProtection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/>
    </xf>
    <xf numFmtId="9" fontId="4" fillId="3" borderId="6" xfId="6" applyFont="1" applyFill="1" applyBorder="1" applyAlignment="1" applyProtection="1">
      <alignment horizontal="center" vertical="center"/>
    </xf>
    <xf numFmtId="166" fontId="4" fillId="0" borderId="6" xfId="0" applyNumberFormat="1" applyFont="1" applyFill="1" applyBorder="1" applyAlignment="1" applyProtection="1">
      <alignment horizontal="center" vertical="center"/>
    </xf>
    <xf numFmtId="166" fontId="4" fillId="5" borderId="6" xfId="0" applyNumberFormat="1" applyFont="1" applyFill="1" applyBorder="1" applyAlignment="1" applyProtection="1">
      <alignment horizontal="center" vertical="center"/>
      <protection locked="0"/>
    </xf>
    <xf numFmtId="0" fontId="34" fillId="0" borderId="20" xfId="0" applyFont="1" applyBorder="1" applyAlignment="1">
      <alignment horizontal="center" vertical="center"/>
    </xf>
    <xf numFmtId="166" fontId="4" fillId="5" borderId="6" xfId="0" applyNumberFormat="1" applyFont="1" applyFill="1" applyBorder="1" applyAlignment="1" applyProtection="1">
      <alignment horizontal="center" vertical="center"/>
    </xf>
    <xf numFmtId="166" fontId="4" fillId="0" borderId="6" xfId="0" applyNumberFormat="1" applyFont="1" applyFill="1" applyBorder="1" applyAlignment="1" applyProtection="1">
      <alignment horizontal="left" vertical="center" wrapText="1"/>
      <protection locked="0"/>
    </xf>
    <xf numFmtId="166" fontId="4" fillId="0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left" vertical="center" wrapText="1"/>
    </xf>
    <xf numFmtId="0" fontId="4" fillId="0" borderId="7" xfId="0" applyNumberFormat="1" applyFont="1" applyFill="1" applyBorder="1" applyAlignment="1" applyProtection="1">
      <alignment vertical="center"/>
    </xf>
    <xf numFmtId="0" fontId="4" fillId="0" borderId="3" xfId="0" applyFont="1" applyBorder="1" applyAlignment="1">
      <alignment horizontal="left" vertical="center" wrapText="1"/>
    </xf>
    <xf numFmtId="166" fontId="4" fillId="5" borderId="3" xfId="0" applyNumberFormat="1" applyFont="1" applyFill="1" applyBorder="1" applyAlignment="1" applyProtection="1">
      <alignment horizontal="center" vertical="center"/>
    </xf>
    <xf numFmtId="166" fontId="4" fillId="5" borderId="2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Protection="1"/>
    <xf numFmtId="166" fontId="4" fillId="5" borderId="2" xfId="0" applyNumberFormat="1" applyFont="1" applyFill="1" applyBorder="1" applyAlignment="1" applyProtection="1">
      <alignment horizontal="center" vertical="center"/>
      <protection locked="0"/>
    </xf>
    <xf numFmtId="9" fontId="4" fillId="0" borderId="0" xfId="0" applyNumberFormat="1" applyFont="1" applyFill="1" applyBorder="1" applyAlignment="1" applyProtection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indent="5"/>
    </xf>
    <xf numFmtId="0" fontId="17" fillId="0" borderId="3" xfId="0" applyFont="1" applyBorder="1" applyAlignment="1">
      <alignment horizontal="left" vertical="center" wrapText="1"/>
    </xf>
    <xf numFmtId="0" fontId="4" fillId="5" borderId="20" xfId="0" applyFont="1" applyFill="1" applyBorder="1" applyAlignment="1">
      <alignment horizontal="center" vertical="center"/>
    </xf>
    <xf numFmtId="0" fontId="35" fillId="0" borderId="0" xfId="0" applyNumberFormat="1" applyFont="1" applyFill="1" applyBorder="1" applyAlignment="1" applyProtection="1"/>
    <xf numFmtId="0" fontId="36" fillId="0" borderId="0" xfId="0" applyNumberFormat="1" applyFont="1" applyFill="1" applyBorder="1" applyAlignment="1" applyProtection="1"/>
    <xf numFmtId="0" fontId="36" fillId="0" borderId="0" xfId="0" applyNumberFormat="1" applyFont="1" applyFill="1" applyBorder="1" applyAlignment="1" applyProtection="1">
      <alignment vertical="center"/>
    </xf>
    <xf numFmtId="0" fontId="36" fillId="0" borderId="0" xfId="0" applyFont="1" applyFill="1" applyProtection="1"/>
    <xf numFmtId="0" fontId="36" fillId="0" borderId="0" xfId="0" applyFont="1" applyProtection="1"/>
    <xf numFmtId="0" fontId="35" fillId="0" borderId="0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center"/>
    </xf>
    <xf numFmtId="0" fontId="37" fillId="2" borderId="2" xfId="0" applyNumberFormat="1" applyFont="1" applyFill="1" applyBorder="1" applyAlignment="1" applyProtection="1">
      <alignment horizontal="center" vertical="center"/>
    </xf>
    <xf numFmtId="0" fontId="37" fillId="2" borderId="4" xfId="0" applyNumberFormat="1" applyFont="1" applyFill="1" applyBorder="1" applyAlignment="1" applyProtection="1">
      <alignment horizontal="center" vertical="center" wrapText="1"/>
    </xf>
    <xf numFmtId="0" fontId="36" fillId="2" borderId="2" xfId="0" applyNumberFormat="1" applyFont="1" applyFill="1" applyBorder="1" applyAlignment="1" applyProtection="1">
      <alignment horizontal="center" vertical="center"/>
    </xf>
    <xf numFmtId="166" fontId="36" fillId="3" borderId="2" xfId="0" applyNumberFormat="1" applyFont="1" applyFill="1" applyBorder="1" applyAlignment="1" applyProtection="1">
      <alignment horizontal="center" vertical="center"/>
    </xf>
    <xf numFmtId="0" fontId="36" fillId="3" borderId="2" xfId="0" applyNumberFormat="1" applyFont="1" applyFill="1" applyBorder="1" applyAlignment="1" applyProtection="1">
      <alignment horizontal="center" vertical="center"/>
    </xf>
    <xf numFmtId="9" fontId="36" fillId="3" borderId="2" xfId="6" applyFont="1" applyFill="1" applyBorder="1" applyAlignment="1" applyProtection="1">
      <alignment horizontal="center" vertical="center"/>
    </xf>
    <xf numFmtId="43" fontId="36" fillId="0" borderId="3" xfId="1" applyFont="1" applyFill="1" applyBorder="1" applyAlignment="1" applyProtection="1">
      <alignment horizontal="center" vertical="center"/>
    </xf>
    <xf numFmtId="166" fontId="36" fillId="4" borderId="2" xfId="0" applyNumberFormat="1" applyFont="1" applyFill="1" applyBorder="1" applyAlignment="1" applyProtection="1">
      <alignment horizontal="center" vertical="center"/>
    </xf>
    <xf numFmtId="166" fontId="36" fillId="0" borderId="2" xfId="0" applyNumberFormat="1" applyFont="1" applyFill="1" applyBorder="1" applyAlignment="1" applyProtection="1">
      <alignment horizontal="center" vertical="center"/>
    </xf>
    <xf numFmtId="0" fontId="36" fillId="0" borderId="2" xfId="0" applyFont="1" applyBorder="1" applyAlignment="1">
      <alignment horizontal="center" vertical="center"/>
    </xf>
    <xf numFmtId="166" fontId="36" fillId="4" borderId="3" xfId="0" applyNumberFormat="1" applyFont="1" applyFill="1" applyBorder="1" applyAlignment="1" applyProtection="1">
      <alignment horizontal="center" vertical="center"/>
    </xf>
    <xf numFmtId="166" fontId="36" fillId="0" borderId="3" xfId="0" applyNumberFormat="1" applyFont="1" applyFill="1" applyBorder="1" applyAlignment="1" applyProtection="1">
      <alignment horizontal="left" vertical="center" wrapText="1"/>
      <protection locked="0"/>
    </xf>
    <xf numFmtId="166" fontId="3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3" xfId="0" applyFont="1" applyBorder="1" applyAlignment="1">
      <alignment vertical="center" wrapText="1"/>
    </xf>
    <xf numFmtId="0" fontId="36" fillId="0" borderId="2" xfId="0" applyFont="1" applyBorder="1" applyAlignment="1">
      <alignment vertical="center" wrapText="1"/>
    </xf>
    <xf numFmtId="4" fontId="36" fillId="3" borderId="2" xfId="0" applyNumberFormat="1" applyFont="1" applyFill="1" applyBorder="1" applyAlignment="1" applyProtection="1">
      <alignment horizontal="center" vertical="center"/>
    </xf>
    <xf numFmtId="43" fontId="36" fillId="0" borderId="0" xfId="0" applyNumberFormat="1" applyFont="1" applyFill="1" applyBorder="1" applyAlignment="1" applyProtection="1"/>
    <xf numFmtId="166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9" fontId="4" fillId="3" borderId="1" xfId="0" applyNumberFormat="1" applyFont="1" applyFill="1" applyBorder="1" applyAlignment="1" applyProtection="1">
      <alignment horizontal="center" vertical="center"/>
    </xf>
    <xf numFmtId="166" fontId="4" fillId="0" borderId="1" xfId="0" applyNumberFormat="1" applyFont="1" applyFill="1" applyBorder="1" applyAlignment="1" applyProtection="1">
      <alignment horizontal="center" vertical="center"/>
    </xf>
    <xf numFmtId="166" fontId="4" fillId="0" borderId="1" xfId="0" applyNumberFormat="1" applyFont="1" applyFill="1" applyBorder="1" applyAlignment="1" applyProtection="1">
      <alignment horizontal="center" vertical="center"/>
      <protection locked="0"/>
    </xf>
    <xf numFmtId="166" fontId="3" fillId="0" borderId="1" xfId="0" applyNumberFormat="1" applyFont="1" applyFill="1" applyBorder="1" applyAlignment="1" applyProtection="1">
      <alignment horizontal="center" vertical="center"/>
    </xf>
    <xf numFmtId="166" fontId="4" fillId="5" borderId="1" xfId="0" applyNumberFormat="1" applyFont="1" applyFill="1" applyBorder="1" applyAlignment="1" applyProtection="1">
      <alignment horizontal="center" vertical="center"/>
    </xf>
    <xf numFmtId="166" fontId="4" fillId="0" borderId="3" xfId="0" applyNumberFormat="1" applyFont="1" applyFill="1" applyBorder="1" applyAlignment="1" applyProtection="1">
      <alignment vertical="center" wrapText="1"/>
      <protection locked="0"/>
    </xf>
    <xf numFmtId="166" fontId="4" fillId="7" borderId="3" xfId="0" applyNumberFormat="1" applyFont="1" applyFill="1" applyBorder="1" applyAlignment="1" applyProtection="1">
      <alignment horizontal="center" vertical="center"/>
    </xf>
    <xf numFmtId="4" fontId="4" fillId="5" borderId="2" xfId="0" applyNumberFormat="1" applyFont="1" applyFill="1" applyBorder="1" applyAlignment="1" applyProtection="1">
      <alignment horizontal="center" vertical="center"/>
    </xf>
    <xf numFmtId="0" fontId="4" fillId="5" borderId="8" xfId="0" applyNumberFormat="1" applyFont="1" applyFill="1" applyBorder="1" applyAlignment="1" applyProtection="1">
      <alignment vertical="center"/>
    </xf>
    <xf numFmtId="0" fontId="18" fillId="3" borderId="2" xfId="0" applyNumberFormat="1" applyFont="1" applyFill="1" applyBorder="1" applyAlignment="1" applyProtection="1">
      <alignment horizontal="center" vertical="center" wrapText="1"/>
    </xf>
    <xf numFmtId="9" fontId="18" fillId="3" borderId="3" xfId="0" applyNumberFormat="1" applyFont="1" applyFill="1" applyBorder="1" applyAlignment="1" applyProtection="1">
      <alignment horizontal="center" vertical="center"/>
    </xf>
    <xf numFmtId="0" fontId="18" fillId="8" borderId="3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left" vertical="center" wrapText="1"/>
    </xf>
    <xf numFmtId="0" fontId="18" fillId="3" borderId="2" xfId="0" applyNumberFormat="1" applyFont="1" applyFill="1" applyBorder="1" applyAlignment="1" applyProtection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166" fontId="18" fillId="3" borderId="2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/>
    </xf>
    <xf numFmtId="166" fontId="4" fillId="0" borderId="7" xfId="0" applyNumberFormat="1" applyFont="1" applyFill="1" applyBorder="1" applyAlignment="1" applyProtection="1">
      <alignment horizontal="center" vertical="center"/>
    </xf>
    <xf numFmtId="166" fontId="4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left" vertical="center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5" fillId="2" borderId="3" xfId="0" applyNumberFormat="1" applyFont="1" applyFill="1" applyBorder="1" applyAlignment="1" applyProtection="1">
      <alignment horizontal="center" vertical="center"/>
    </xf>
    <xf numFmtId="166" fontId="4" fillId="3" borderId="5" xfId="0" applyNumberFormat="1" applyFont="1" applyFill="1" applyBorder="1" applyAlignment="1" applyProtection="1">
      <alignment horizontal="center" vertical="center"/>
    </xf>
    <xf numFmtId="0" fontId="8" fillId="5" borderId="2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horizontal="left" vertical="center" wrapText="1"/>
    </xf>
    <xf numFmtId="9" fontId="8" fillId="5" borderId="2" xfId="6" applyNumberFormat="1" applyFont="1" applyFill="1" applyBorder="1" applyAlignment="1" applyProtection="1">
      <alignment horizontal="center" vertical="center"/>
    </xf>
    <xf numFmtId="0" fontId="8" fillId="5" borderId="9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4" fillId="3" borderId="4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164" fontId="4" fillId="0" borderId="3" xfId="0" applyNumberFormat="1" applyFont="1" applyFill="1" applyBorder="1" applyAlignment="1" applyProtection="1">
      <alignment horizontal="center" vertical="center"/>
    </xf>
    <xf numFmtId="0" fontId="38" fillId="0" borderId="0" xfId="0" applyFont="1" applyAlignment="1">
      <alignment horizontal="left" vertical="center"/>
    </xf>
    <xf numFmtId="168" fontId="34" fillId="0" borderId="0" xfId="0" applyNumberFormat="1" applyFont="1" applyAlignment="1">
      <alignment horizontal="center" vertical="center"/>
    </xf>
    <xf numFmtId="0" fontId="34" fillId="0" borderId="0" xfId="0" applyFont="1"/>
    <xf numFmtId="0" fontId="13" fillId="0" borderId="0" xfId="0" applyFont="1" applyAlignment="1">
      <alignment vertical="center"/>
    </xf>
    <xf numFmtId="169" fontId="34" fillId="0" borderId="0" xfId="0" applyNumberFormat="1" applyFont="1" applyAlignment="1">
      <alignment horizontal="center" vertical="center"/>
    </xf>
    <xf numFmtId="0" fontId="8" fillId="0" borderId="2" xfId="0" applyFont="1" applyBorder="1" applyProtection="1">
      <protection locked="0"/>
    </xf>
    <xf numFmtId="4" fontId="34" fillId="0" borderId="2" xfId="0" applyNumberFormat="1" applyFont="1" applyBorder="1"/>
    <xf numFmtId="0" fontId="4" fillId="0" borderId="2" xfId="0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4" fillId="10" borderId="2" xfId="0" applyNumberFormat="1" applyFont="1" applyFill="1" applyBorder="1" applyAlignment="1" applyProtection="1">
      <alignment horizontal="center" vertical="center"/>
    </xf>
    <xf numFmtId="166" fontId="4" fillId="0" borderId="3" xfId="0" applyNumberFormat="1" applyFont="1" applyFill="1" applyBorder="1" applyAlignment="1" applyProtection="1">
      <alignment horizontal="justify" wrapText="1"/>
      <protection locked="0"/>
    </xf>
    <xf numFmtId="166" fontId="4" fillId="0" borderId="3" xfId="0" applyNumberFormat="1" applyFont="1" applyFill="1" applyBorder="1" applyAlignment="1" applyProtection="1">
      <alignment horizontal="justify" vertical="center" wrapText="1"/>
      <protection locked="0"/>
    </xf>
    <xf numFmtId="170" fontId="4" fillId="3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18" fillId="3" borderId="5" xfId="0" applyNumberFormat="1" applyFont="1" applyFill="1" applyBorder="1" applyAlignment="1" applyProtection="1">
      <alignment horizontal="justify" vertical="center" wrapText="1"/>
    </xf>
    <xf numFmtId="0" fontId="18" fillId="3" borderId="8" xfId="0" applyNumberFormat="1" applyFont="1" applyFill="1" applyBorder="1" applyAlignment="1" applyProtection="1">
      <alignment horizontal="justify" vertical="center" wrapText="1"/>
    </xf>
    <xf numFmtId="0" fontId="0" fillId="0" borderId="0" xfId="0" applyProtection="1"/>
    <xf numFmtId="0" fontId="0" fillId="0" borderId="0" xfId="0" applyAlignment="1" applyProtection="1"/>
    <xf numFmtId="0" fontId="18" fillId="0" borderId="0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/>
    <xf numFmtId="0" fontId="0" fillId="0" borderId="0" xfId="0" applyAlignment="1" applyProtection="1">
      <alignment horizontal="center"/>
    </xf>
    <xf numFmtId="166" fontId="18" fillId="0" borderId="2" xfId="0" applyNumberFormat="1" applyFont="1" applyFill="1" applyBorder="1" applyAlignment="1" applyProtection="1">
      <alignment horizontal="center" vertical="center"/>
    </xf>
    <xf numFmtId="166" fontId="18" fillId="0" borderId="2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0" fontId="4" fillId="0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wrapText="1"/>
    </xf>
    <xf numFmtId="0" fontId="1" fillId="0" borderId="0" xfId="0" applyFont="1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166" fontId="18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2" xfId="0" applyNumberFormat="1" applyFont="1" applyFill="1" applyBorder="1" applyAlignment="1" applyProtection="1">
      <alignment horizontal="center" vertical="center" wrapText="1"/>
      <protection locked="0"/>
    </xf>
    <xf numFmtId="166" fontId="18" fillId="5" borderId="2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2" xfId="0" applyNumberFormat="1" applyFont="1" applyFill="1" applyBorder="1" applyAlignment="1" applyProtection="1">
      <alignment horizontal="center" vertical="center" wrapText="1"/>
    </xf>
    <xf numFmtId="166" fontId="4" fillId="5" borderId="3" xfId="0" applyNumberFormat="1" applyFont="1" applyFill="1" applyBorder="1" applyAlignment="1" applyProtection="1">
      <alignment horizontal="center" vertical="center" wrapText="1"/>
    </xf>
    <xf numFmtId="166" fontId="4" fillId="0" borderId="2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vertical="center" wrapText="1"/>
      <protection locked="0"/>
    </xf>
    <xf numFmtId="43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166" fontId="4" fillId="5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wrapText="1"/>
    </xf>
    <xf numFmtId="43" fontId="4" fillId="0" borderId="0" xfId="0" applyNumberFormat="1" applyFont="1" applyFill="1" applyBorder="1" applyAlignment="1" applyProtection="1">
      <alignment wrapText="1"/>
    </xf>
    <xf numFmtId="0" fontId="39" fillId="0" borderId="0" xfId="0" applyFont="1" applyAlignment="1">
      <alignment horizontal="left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9" fontId="0" fillId="0" borderId="0" xfId="0" applyNumberFormat="1" applyAlignment="1">
      <alignment horizontal="center" vertical="center"/>
    </xf>
    <xf numFmtId="166" fontId="18" fillId="5" borderId="2" xfId="0" applyNumberFormat="1" applyFont="1" applyFill="1" applyBorder="1" applyAlignment="1" applyProtection="1">
      <alignment horizontal="center" vertical="center"/>
    </xf>
    <xf numFmtId="166" fontId="18" fillId="0" borderId="0" xfId="0" applyNumberFormat="1" applyFont="1" applyFill="1" applyBorder="1" applyAlignment="1" applyProtection="1">
      <alignment vertical="center" wrapText="1"/>
    </xf>
    <xf numFmtId="43" fontId="18" fillId="0" borderId="2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Protection="1"/>
    <xf numFmtId="0" fontId="18" fillId="0" borderId="2" xfId="0" applyNumberFormat="1" applyFont="1" applyFill="1" applyBorder="1" applyAlignment="1" applyProtection="1">
      <alignment horizontal="center" vertical="center"/>
    </xf>
    <xf numFmtId="166" fontId="18" fillId="0" borderId="10" xfId="0" applyNumberFormat="1" applyFont="1" applyFill="1" applyBorder="1" applyAlignment="1" applyProtection="1">
      <alignment horizontal="center" vertical="center"/>
    </xf>
    <xf numFmtId="0" fontId="4" fillId="11" borderId="2" xfId="0" applyNumberFormat="1" applyFont="1" applyFill="1" applyBorder="1" applyAlignment="1" applyProtection="1">
      <alignment horizontal="center" vertical="center"/>
    </xf>
    <xf numFmtId="4" fontId="18" fillId="3" borderId="2" xfId="0" applyNumberFormat="1" applyFont="1" applyFill="1" applyBorder="1" applyAlignment="1" applyProtection="1">
      <alignment horizontal="center" vertical="center"/>
    </xf>
    <xf numFmtId="3" fontId="18" fillId="3" borderId="2" xfId="0" applyNumberFormat="1" applyFont="1" applyFill="1" applyBorder="1" applyAlignment="1" applyProtection="1">
      <alignment horizontal="center" vertical="center"/>
    </xf>
    <xf numFmtId="3" fontId="32" fillId="0" borderId="0" xfId="5" applyNumberFormat="1" applyFont="1" applyAlignment="1">
      <alignment horizontal="center" vertical="center" wrapText="1"/>
    </xf>
    <xf numFmtId="1" fontId="4" fillId="3" borderId="2" xfId="0" applyNumberFormat="1" applyFont="1" applyFill="1" applyBorder="1" applyAlignment="1" applyProtection="1">
      <alignment horizontal="center" vertical="center"/>
    </xf>
    <xf numFmtId="166" fontId="9" fillId="0" borderId="3" xfId="0" applyNumberFormat="1" applyFont="1" applyFill="1" applyBorder="1" applyAlignment="1" applyProtection="1">
      <alignment horizontal="center" vertical="center"/>
      <protection locked="0"/>
    </xf>
    <xf numFmtId="166" fontId="4" fillId="0" borderId="3" xfId="0" applyNumberFormat="1" applyFont="1" applyFill="1" applyBorder="1" applyAlignment="1" applyProtection="1">
      <alignment horizontal="justify" vertical="top"/>
      <protection locked="0"/>
    </xf>
    <xf numFmtId="0" fontId="4" fillId="5" borderId="2" xfId="0" applyNumberFormat="1" applyFont="1" applyFill="1" applyBorder="1" applyAlignment="1" applyProtection="1">
      <alignment vertical="center"/>
    </xf>
    <xf numFmtId="166" fontId="4" fillId="7" borderId="2" xfId="0" applyNumberFormat="1" applyFont="1" applyFill="1" applyBorder="1" applyAlignment="1" applyProtection="1">
      <alignment horizontal="center" vertical="center"/>
    </xf>
    <xf numFmtId="0" fontId="4" fillId="7" borderId="2" xfId="0" applyNumberFormat="1" applyFont="1" applyFill="1" applyBorder="1" applyAlignment="1" applyProtection="1">
      <alignment horizontal="center" vertical="center"/>
    </xf>
    <xf numFmtId="166" fontId="8" fillId="0" borderId="0" xfId="0" applyNumberFormat="1" applyFont="1" applyProtection="1"/>
    <xf numFmtId="0" fontId="8" fillId="0" borderId="0" xfId="0" applyFont="1" applyAlignment="1" applyProtection="1">
      <alignment horizontal="left"/>
    </xf>
    <xf numFmtId="166" fontId="4" fillId="0" borderId="2" xfId="0" applyNumberFormat="1" applyFont="1" applyFill="1" applyBorder="1" applyAlignment="1" applyProtection="1">
      <alignment horizontal="justify" vertical="top"/>
      <protection locked="0"/>
    </xf>
    <xf numFmtId="43" fontId="4" fillId="0" borderId="2" xfId="0" applyNumberFormat="1" applyFont="1" applyFill="1" applyBorder="1" applyAlignment="1" applyProtection="1">
      <alignment horizontal="center" vertical="center"/>
    </xf>
    <xf numFmtId="43" fontId="4" fillId="0" borderId="0" xfId="0" applyNumberFormat="1" applyFont="1" applyFill="1" applyBorder="1" applyAlignment="1" applyProtection="1">
      <alignment horizontal="center"/>
    </xf>
    <xf numFmtId="0" fontId="0" fillId="0" borderId="0" xfId="0" applyFont="1" applyAlignment="1"/>
    <xf numFmtId="0" fontId="27" fillId="0" borderId="0" xfId="0" applyFont="1" applyAlignment="1">
      <alignment horizontal="center" vertical="center"/>
    </xf>
    <xf numFmtId="0" fontId="28" fillId="0" borderId="0" xfId="0" applyFont="1" applyAlignment="1"/>
    <xf numFmtId="0" fontId="26" fillId="0" borderId="0" xfId="0" applyFont="1" applyAlignment="1">
      <alignment horizontal="left" vertical="center"/>
    </xf>
    <xf numFmtId="168" fontId="29" fillId="0" borderId="0" xfId="0" applyNumberFormat="1" applyFont="1" applyAlignment="1">
      <alignment horizontal="center" vertical="center"/>
    </xf>
    <xf numFmtId="0" fontId="29" fillId="0" borderId="0" xfId="0" applyFont="1" applyAlignment="1"/>
    <xf numFmtId="0" fontId="29" fillId="0" borderId="0" xfId="0" applyFont="1" applyAlignment="1">
      <alignment vertical="center"/>
    </xf>
    <xf numFmtId="169" fontId="29" fillId="0" borderId="0" xfId="0" applyNumberFormat="1" applyFont="1" applyAlignment="1">
      <alignment horizontal="center" vertical="center"/>
    </xf>
    <xf numFmtId="0" fontId="27" fillId="12" borderId="22" xfId="0" applyFont="1" applyFill="1" applyBorder="1" applyAlignment="1">
      <alignment horizontal="center" vertical="center"/>
    </xf>
    <xf numFmtId="0" fontId="27" fillId="12" borderId="23" xfId="0" applyFont="1" applyFill="1" applyBorder="1" applyAlignment="1">
      <alignment horizontal="center" vertical="center" wrapText="1"/>
    </xf>
    <xf numFmtId="0" fontId="29" fillId="12" borderId="22" xfId="0" applyFont="1" applyFill="1" applyBorder="1" applyAlignment="1">
      <alignment horizontal="center" vertical="center"/>
    </xf>
    <xf numFmtId="166" fontId="29" fillId="13" borderId="22" xfId="0" applyNumberFormat="1" applyFont="1" applyFill="1" applyBorder="1" applyAlignment="1">
      <alignment horizontal="center" vertical="center"/>
    </xf>
    <xf numFmtId="0" fontId="31" fillId="13" borderId="20" xfId="0" applyFont="1" applyFill="1" applyBorder="1" applyAlignment="1">
      <alignment horizontal="center" vertical="center"/>
    </xf>
    <xf numFmtId="0" fontId="29" fillId="13" borderId="22" xfId="0" applyFont="1" applyFill="1" applyBorder="1" applyAlignment="1">
      <alignment horizontal="center" vertical="center"/>
    </xf>
    <xf numFmtId="172" fontId="29" fillId="0" borderId="24" xfId="0" applyNumberFormat="1" applyFont="1" applyBorder="1" applyAlignment="1">
      <alignment horizontal="center" vertical="center"/>
    </xf>
    <xf numFmtId="166" fontId="29" fillId="14" borderId="22" xfId="0" applyNumberFormat="1" applyFont="1" applyFill="1" applyBorder="1" applyAlignment="1">
      <alignment horizontal="center" vertical="center"/>
    </xf>
    <xf numFmtId="166" fontId="31" fillId="0" borderId="20" xfId="0" applyNumberFormat="1" applyFont="1" applyBorder="1" applyAlignment="1">
      <alignment horizontal="center" vertical="center"/>
    </xf>
    <xf numFmtId="166" fontId="4" fillId="5" borderId="2" xfId="4" applyNumberFormat="1" applyFont="1" applyFill="1" applyBorder="1" applyAlignment="1" applyProtection="1">
      <alignment horizontal="center" vertical="center"/>
    </xf>
    <xf numFmtId="166" fontId="31" fillId="15" borderId="20" xfId="0" applyNumberFormat="1" applyFont="1" applyFill="1" applyBorder="1" applyAlignment="1">
      <alignment horizontal="center" vertical="center"/>
    </xf>
    <xf numFmtId="166" fontId="29" fillId="0" borderId="22" xfId="0" applyNumberFormat="1" applyFont="1" applyBorder="1" applyAlignment="1">
      <alignment horizontal="center" vertical="center"/>
    </xf>
    <xf numFmtId="166" fontId="29" fillId="14" borderId="24" xfId="0" applyNumberFormat="1" applyFont="1" applyFill="1" applyBorder="1" applyAlignment="1">
      <alignment horizontal="center" vertical="center"/>
    </xf>
    <xf numFmtId="166" fontId="29" fillId="0" borderId="24" xfId="0" applyNumberFormat="1" applyFont="1" applyBorder="1" applyAlignment="1">
      <alignment horizontal="left" vertical="top" wrapText="1"/>
    </xf>
    <xf numFmtId="166" fontId="29" fillId="0" borderId="24" xfId="0" applyNumberFormat="1" applyFont="1" applyBorder="1" applyAlignment="1">
      <alignment vertical="center" wrapText="1"/>
    </xf>
    <xf numFmtId="172" fontId="29" fillId="0" borderId="22" xfId="0" applyNumberFormat="1" applyFont="1" applyBorder="1" applyAlignment="1">
      <alignment horizontal="center" vertical="center"/>
    </xf>
    <xf numFmtId="166" fontId="29" fillId="0" borderId="22" xfId="0" applyNumberFormat="1" applyFont="1" applyBorder="1" applyAlignment="1">
      <alignment vertical="center" wrapText="1"/>
    </xf>
    <xf numFmtId="173" fontId="29" fillId="13" borderId="22" xfId="0" applyNumberFormat="1" applyFont="1" applyFill="1" applyBorder="1" applyAlignment="1">
      <alignment horizontal="center" vertical="center"/>
    </xf>
    <xf numFmtId="4" fontId="29" fillId="13" borderId="22" xfId="0" applyNumberFormat="1" applyFont="1" applyFill="1" applyBorder="1" applyAlignment="1">
      <alignment horizontal="center" vertical="center"/>
    </xf>
    <xf numFmtId="172" fontId="29" fillId="0" borderId="0" xfId="0" applyNumberFormat="1" applyFont="1" applyAlignment="1"/>
    <xf numFmtId="0" fontId="26" fillId="0" borderId="0" xfId="0" applyFont="1" applyAlignment="1"/>
    <xf numFmtId="166" fontId="8" fillId="3" borderId="2" xfId="0" applyNumberFormat="1" applyFont="1" applyFill="1" applyBorder="1" applyAlignment="1" applyProtection="1">
      <alignment horizontal="center" vertical="center"/>
    </xf>
    <xf numFmtId="0" fontId="8" fillId="3" borderId="2" xfId="0" applyNumberFormat="1" applyFont="1" applyFill="1" applyBorder="1" applyAlignment="1" applyProtection="1">
      <alignment horizontal="center" vertical="center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166" fontId="9" fillId="0" borderId="3" xfId="0" applyNumberFormat="1" applyFont="1" applyFill="1" applyBorder="1" applyAlignment="1" applyProtection="1">
      <alignment horizontal="left" vertical="center" wrapText="1"/>
      <protection locked="0"/>
    </xf>
    <xf numFmtId="166" fontId="4" fillId="0" borderId="3" xfId="0" applyNumberFormat="1" applyFont="1" applyFill="1" applyBorder="1" applyAlignment="1" applyProtection="1">
      <alignment vertical="center"/>
      <protection locked="0"/>
    </xf>
    <xf numFmtId="0" fontId="34" fillId="0" borderId="0" xfId="0" applyNumberFormat="1" applyFont="1" applyFill="1" applyBorder="1" applyAlignment="1" applyProtection="1">
      <alignment vertical="center"/>
    </xf>
    <xf numFmtId="166" fontId="4" fillId="0" borderId="3" xfId="0" applyNumberFormat="1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/>
    <xf numFmtId="0" fontId="9" fillId="3" borderId="5" xfId="0" applyNumberFormat="1" applyFont="1" applyFill="1" applyBorder="1" applyAlignment="1" applyProtection="1">
      <alignment horizontal="justify" vertical="center" wrapText="1"/>
    </xf>
    <xf numFmtId="166" fontId="4" fillId="0" borderId="2" xfId="0" applyNumberFormat="1" applyFont="1" applyFill="1" applyBorder="1" applyAlignment="1" applyProtection="1">
      <alignment horizontal="left" vertical="center"/>
      <protection locked="0"/>
    </xf>
    <xf numFmtId="0" fontId="4" fillId="5" borderId="2" xfId="0" applyNumberFormat="1" applyFont="1" applyFill="1" applyBorder="1" applyAlignment="1" applyProtection="1"/>
    <xf numFmtId="0" fontId="4" fillId="0" borderId="9" xfId="0" applyNumberFormat="1" applyFont="1" applyFill="1" applyBorder="1" applyAlignment="1" applyProtection="1"/>
    <xf numFmtId="0" fontId="8" fillId="0" borderId="9" xfId="0" applyFont="1" applyBorder="1" applyProtection="1"/>
    <xf numFmtId="166" fontId="4" fillId="3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NumberFormat="1" applyFont="1" applyFill="1" applyBorder="1" applyAlignment="1" applyProtection="1">
      <alignment horizontal="center" vertical="center"/>
      <protection locked="0"/>
    </xf>
    <xf numFmtId="43" fontId="4" fillId="0" borderId="3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166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2" applyNumberFormat="1" applyFont="1" applyFill="1" applyBorder="1" applyAlignment="1" applyProtection="1">
      <alignment horizontal="center" vertical="center"/>
    </xf>
    <xf numFmtId="166" fontId="4" fillId="0" borderId="3" xfId="0" applyNumberFormat="1" applyFont="1" applyFill="1" applyBorder="1" applyAlignment="1" applyProtection="1">
      <alignment horizontal="center" vertical="center" wrapText="1"/>
    </xf>
    <xf numFmtId="43" fontId="4" fillId="0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Protection="1"/>
    <xf numFmtId="0" fontId="40" fillId="0" borderId="0" xfId="0" applyFont="1" applyAlignment="1">
      <alignment horizontal="left" vertical="center"/>
    </xf>
    <xf numFmtId="168" fontId="36" fillId="0" borderId="0" xfId="0" applyNumberFormat="1" applyFont="1" applyAlignment="1">
      <alignment horizontal="left" vertical="center"/>
    </xf>
    <xf numFmtId="0" fontId="36" fillId="0" borderId="0" xfId="0" applyFont="1" applyAlignment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0" fontId="9" fillId="0" borderId="0" xfId="0" applyFont="1" applyAlignment="1" applyProtection="1">
      <alignment horizontal="center"/>
    </xf>
    <xf numFmtId="0" fontId="22" fillId="2" borderId="2" xfId="0" applyNumberFormat="1" applyFont="1" applyFill="1" applyBorder="1" applyAlignment="1" applyProtection="1">
      <alignment horizontal="center" vertical="center"/>
    </xf>
    <xf numFmtId="0" fontId="22" fillId="2" borderId="4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/>
    </xf>
    <xf numFmtId="171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9" fontId="9" fillId="0" borderId="2" xfId="6" applyNumberFormat="1" applyFont="1" applyFill="1" applyBorder="1" applyAlignment="1" applyProtection="1">
      <alignment horizontal="center" vertical="center"/>
    </xf>
    <xf numFmtId="43" fontId="9" fillId="0" borderId="3" xfId="1" applyFont="1" applyFill="1" applyBorder="1" applyAlignment="1" applyProtection="1">
      <alignment horizontal="center" vertical="center"/>
    </xf>
    <xf numFmtId="166" fontId="9" fillId="5" borderId="2" xfId="0" applyNumberFormat="1" applyFont="1" applyFill="1" applyBorder="1" applyAlignment="1" applyProtection="1">
      <alignment horizontal="center" vertical="center"/>
      <protection locked="0"/>
    </xf>
    <xf numFmtId="166" fontId="9" fillId="3" borderId="2" xfId="0" applyNumberFormat="1" applyFont="1" applyFill="1" applyBorder="1" applyAlignment="1" applyProtection="1">
      <alignment horizontal="center" vertical="center"/>
      <protection locked="0"/>
    </xf>
    <xf numFmtId="166" fontId="9" fillId="0" borderId="2" xfId="0" applyNumberFormat="1" applyFont="1" applyFill="1" applyBorder="1" applyAlignment="1" applyProtection="1">
      <alignment horizontal="center" vertical="center"/>
      <protection locked="0"/>
    </xf>
    <xf numFmtId="166" fontId="9" fillId="0" borderId="2" xfId="0" applyNumberFormat="1" applyFont="1" applyFill="1" applyBorder="1" applyAlignment="1" applyProtection="1">
      <alignment horizontal="center" vertical="center"/>
    </xf>
    <xf numFmtId="166" fontId="9" fillId="5" borderId="3" xfId="0" applyNumberFormat="1" applyFont="1" applyFill="1" applyBorder="1" applyAlignment="1" applyProtection="1">
      <alignment horizontal="center" vertical="center"/>
    </xf>
    <xf numFmtId="166" fontId="9" fillId="0" borderId="3" xfId="0" applyNumberFormat="1" applyFont="1" applyFill="1" applyBorder="1" applyAlignment="1" applyProtection="1">
      <alignment horizontal="center" vertical="center" wrapText="1"/>
    </xf>
    <xf numFmtId="166" fontId="9" fillId="0" borderId="3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center" vertical="center"/>
      <protection locked="0"/>
    </xf>
    <xf numFmtId="9" fontId="9" fillId="3" borderId="2" xfId="0" applyNumberFormat="1" applyFont="1" applyFill="1" applyBorder="1" applyAlignment="1" applyProtection="1">
      <alignment horizontal="center" vertical="center"/>
      <protection locked="0"/>
    </xf>
    <xf numFmtId="4" fontId="9" fillId="3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NumberFormat="1" applyFont="1" applyFill="1" applyBorder="1" applyAlignment="1" applyProtection="1">
      <alignment horizontal="center" vertical="center"/>
      <protection locked="0"/>
    </xf>
    <xf numFmtId="166" fontId="9" fillId="5" borderId="2" xfId="0" applyNumberFormat="1" applyFont="1" applyFill="1" applyBorder="1" applyAlignment="1" applyProtection="1">
      <alignment horizontal="center" vertical="center"/>
    </xf>
    <xf numFmtId="166" fontId="9" fillId="0" borderId="2" xfId="0" applyNumberFormat="1" applyFont="1" applyFill="1" applyBorder="1" applyAlignment="1" applyProtection="1">
      <alignment horizontal="center" vertical="center" wrapText="1"/>
    </xf>
    <xf numFmtId="43" fontId="9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0" fontId="9" fillId="0" borderId="0" xfId="0" applyFont="1" applyFill="1" applyProtection="1"/>
    <xf numFmtId="0" fontId="4" fillId="7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2" xfId="4" applyNumberFormat="1" applyFont="1" applyFill="1" applyBorder="1" applyAlignment="1" applyProtection="1">
      <alignment horizontal="center" vertical="center"/>
      <protection locked="0"/>
    </xf>
    <xf numFmtId="164" fontId="4" fillId="3" borderId="2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Protection="1"/>
    <xf numFmtId="166" fontId="13" fillId="3" borderId="2" xfId="0" applyNumberFormat="1" applyFont="1" applyFill="1" applyBorder="1" applyAlignment="1" applyProtection="1">
      <alignment horizontal="center" vertical="center"/>
    </xf>
    <xf numFmtId="0" fontId="13" fillId="3" borderId="2" xfId="0" applyNumberFormat="1" applyFont="1" applyFill="1" applyBorder="1" applyAlignment="1" applyProtection="1">
      <alignment horizontal="center" vertical="center"/>
    </xf>
    <xf numFmtId="165" fontId="4" fillId="0" borderId="0" xfId="0" applyNumberFormat="1" applyFont="1" applyFill="1" applyBorder="1" applyAlignment="1" applyProtection="1"/>
    <xf numFmtId="165" fontId="18" fillId="0" borderId="2" xfId="0" applyNumberFormat="1" applyFont="1" applyFill="1" applyBorder="1" applyAlignment="1" applyProtection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166" fontId="4" fillId="0" borderId="11" xfId="0" applyNumberFormat="1" applyFont="1" applyFill="1" applyBorder="1" applyAlignment="1" applyProtection="1">
      <alignment horizontal="center" vertical="center"/>
    </xf>
    <xf numFmtId="166" fontId="4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3" borderId="11" xfId="0" applyNumberFormat="1" applyFont="1" applyFill="1" applyBorder="1" applyAlignment="1" applyProtection="1">
      <alignment horizontal="center" vertical="center"/>
    </xf>
    <xf numFmtId="43" fontId="4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166" fontId="4" fillId="3" borderId="11" xfId="0" applyNumberFormat="1" applyFont="1" applyFill="1" applyBorder="1" applyAlignment="1" applyProtection="1">
      <alignment horizontal="center" vertical="center"/>
    </xf>
    <xf numFmtId="166" fontId="4" fillId="0" borderId="11" xfId="0" applyNumberFormat="1" applyFont="1" applyFill="1" applyBorder="1" applyAlignment="1" applyProtection="1">
      <alignment horizontal="center" vertical="center"/>
      <protection locked="0"/>
    </xf>
    <xf numFmtId="0" fontId="4" fillId="16" borderId="3" xfId="0" applyFont="1" applyFill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" fillId="8" borderId="26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6" fontId="4" fillId="0" borderId="12" xfId="0" applyNumberFormat="1" applyFont="1" applyFill="1" applyBorder="1" applyAlignment="1" applyProtection="1">
      <alignment horizontal="center" vertical="center"/>
    </xf>
    <xf numFmtId="0" fontId="4" fillId="8" borderId="27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2" fontId="4" fillId="0" borderId="2" xfId="1" applyNumberFormat="1" applyFont="1" applyFill="1" applyBorder="1" applyAlignment="1" applyProtection="1">
      <alignment horizontal="center" vertical="center"/>
    </xf>
    <xf numFmtId="2" fontId="4" fillId="0" borderId="2" xfId="0" applyNumberFormat="1" applyFont="1" applyFill="1" applyBorder="1" applyAlignment="1" applyProtection="1">
      <alignment horizontal="center" vertical="center"/>
    </xf>
    <xf numFmtId="9" fontId="4" fillId="3" borderId="6" xfId="0" applyNumberFormat="1" applyFont="1" applyFill="1" applyBorder="1" applyAlignment="1" applyProtection="1">
      <alignment horizontal="center" vertical="center"/>
    </xf>
    <xf numFmtId="0" fontId="8" fillId="0" borderId="0" xfId="3" applyFont="1" applyProtection="1"/>
    <xf numFmtId="0" fontId="5" fillId="0" borderId="0" xfId="3" applyNumberFormat="1" applyFont="1" applyFill="1" applyBorder="1" applyAlignment="1" applyProtection="1">
      <alignment horizontal="center" vertical="center"/>
    </xf>
    <xf numFmtId="0" fontId="5" fillId="0" borderId="0" xfId="3" applyNumberFormat="1" applyFont="1" applyFill="1" applyBorder="1" applyAlignment="1" applyProtection="1">
      <alignment horizontal="left" vertical="center"/>
    </xf>
    <xf numFmtId="0" fontId="4" fillId="0" borderId="0" xfId="3" applyNumberFormat="1" applyFont="1" applyFill="1" applyBorder="1" applyAlignment="1" applyProtection="1">
      <alignment vertical="center"/>
    </xf>
    <xf numFmtId="0" fontId="4" fillId="0" borderId="0" xfId="3" applyNumberFormat="1" applyFont="1" applyFill="1" applyBorder="1" applyAlignment="1" applyProtection="1"/>
    <xf numFmtId="0" fontId="3" fillId="0" borderId="0" xfId="3" applyFont="1" applyAlignment="1" applyProtection="1">
      <alignment horizontal="left" vertical="center"/>
    </xf>
    <xf numFmtId="0" fontId="3" fillId="0" borderId="0" xfId="3" applyNumberFormat="1" applyFont="1" applyFill="1" applyBorder="1" applyAlignment="1" applyProtection="1">
      <alignment vertical="center"/>
    </xf>
    <xf numFmtId="0" fontId="5" fillId="0" borderId="0" xfId="3" applyNumberFormat="1" applyFont="1" applyFill="1" applyBorder="1" applyAlignment="1" applyProtection="1">
      <alignment vertical="center"/>
    </xf>
    <xf numFmtId="0" fontId="8" fillId="0" borderId="0" xfId="3" applyFont="1" applyAlignment="1" applyProtection="1">
      <alignment horizontal="center"/>
    </xf>
    <xf numFmtId="0" fontId="5" fillId="2" borderId="2" xfId="3" applyNumberFormat="1" applyFont="1" applyFill="1" applyBorder="1" applyAlignment="1" applyProtection="1">
      <alignment horizontal="center" vertical="center"/>
    </xf>
    <xf numFmtId="0" fontId="5" fillId="2" borderId="4" xfId="3" applyNumberFormat="1" applyFont="1" applyFill="1" applyBorder="1" applyAlignment="1" applyProtection="1">
      <alignment horizontal="center" vertical="center" wrapText="1"/>
    </xf>
    <xf numFmtId="0" fontId="4" fillId="2" borderId="2" xfId="3" applyNumberFormat="1" applyFont="1" applyFill="1" applyBorder="1" applyAlignment="1" applyProtection="1">
      <alignment horizontal="center" vertical="center"/>
    </xf>
    <xf numFmtId="166" fontId="4" fillId="7" borderId="2" xfId="3" applyNumberFormat="1" applyFont="1" applyFill="1" applyBorder="1" applyAlignment="1" applyProtection="1">
      <alignment horizontal="center" vertical="center"/>
    </xf>
    <xf numFmtId="0" fontId="4" fillId="7" borderId="2" xfId="3" applyNumberFormat="1" applyFont="1" applyFill="1" applyBorder="1" applyAlignment="1" applyProtection="1">
      <alignment horizontal="center" vertical="center"/>
    </xf>
    <xf numFmtId="164" fontId="4" fillId="0" borderId="2" xfId="3" applyNumberFormat="1" applyFont="1" applyFill="1" applyBorder="1" applyAlignment="1" applyProtection="1">
      <alignment horizontal="center" vertical="center"/>
    </xf>
    <xf numFmtId="166" fontId="4" fillId="0" borderId="2" xfId="3" applyNumberFormat="1" applyFont="1" applyFill="1" applyBorder="1" applyAlignment="1" applyProtection="1">
      <alignment horizontal="center" vertical="center"/>
    </xf>
    <xf numFmtId="1" fontId="4" fillId="3" borderId="2" xfId="3" applyNumberFormat="1" applyFont="1" applyFill="1" applyBorder="1" applyAlignment="1" applyProtection="1">
      <alignment horizontal="center" vertical="center"/>
    </xf>
    <xf numFmtId="166" fontId="4" fillId="0" borderId="2" xfId="3" applyNumberFormat="1" applyFont="1" applyFill="1" applyBorder="1" applyAlignment="1" applyProtection="1">
      <alignment horizontal="center" vertical="center"/>
      <protection locked="0"/>
    </xf>
    <xf numFmtId="166" fontId="4" fillId="5" borderId="3" xfId="3" applyNumberFormat="1" applyFont="1" applyFill="1" applyBorder="1" applyAlignment="1" applyProtection="1">
      <alignment horizontal="center" vertical="center"/>
    </xf>
    <xf numFmtId="166" fontId="4" fillId="5" borderId="2" xfId="3" applyNumberFormat="1" applyFont="1" applyFill="1" applyBorder="1" applyAlignment="1" applyProtection="1">
      <alignment horizontal="center" vertical="center"/>
    </xf>
    <xf numFmtId="166" fontId="4" fillId="0" borderId="3" xfId="3" applyNumberFormat="1" applyFont="1" applyFill="1" applyBorder="1" applyAlignment="1" applyProtection="1">
      <alignment horizontal="center" vertical="center"/>
      <protection locked="0"/>
    </xf>
    <xf numFmtId="164" fontId="4" fillId="7" borderId="2" xfId="3" applyNumberFormat="1" applyFont="1" applyFill="1" applyBorder="1" applyAlignment="1" applyProtection="1">
      <alignment horizontal="center" vertical="center"/>
    </xf>
    <xf numFmtId="4" fontId="4" fillId="7" borderId="2" xfId="3" applyNumberFormat="1" applyFont="1" applyFill="1" applyBorder="1" applyAlignment="1" applyProtection="1">
      <alignment horizontal="center" vertical="center"/>
    </xf>
    <xf numFmtId="43" fontId="4" fillId="0" borderId="0" xfId="3" applyNumberFormat="1" applyFont="1" applyFill="1" applyBorder="1" applyAlignment="1" applyProtection="1"/>
    <xf numFmtId="166" fontId="4" fillId="0" borderId="0" xfId="3" applyNumberFormat="1" applyFont="1" applyFill="1" applyBorder="1" applyAlignment="1" applyProtection="1">
      <alignment horizontal="center" vertical="center"/>
    </xf>
    <xf numFmtId="0" fontId="3" fillId="0" borderId="0" xfId="3" applyNumberFormat="1" applyFont="1" applyFill="1" applyBorder="1" applyAlignment="1" applyProtection="1"/>
    <xf numFmtId="0" fontId="8" fillId="0" borderId="0" xfId="3" applyFont="1" applyBorder="1" applyProtection="1"/>
    <xf numFmtId="1" fontId="4" fillId="0" borderId="2" xfId="1" applyNumberFormat="1" applyFont="1" applyFill="1" applyBorder="1" applyAlignment="1" applyProtection="1">
      <alignment horizontal="center" vertical="center"/>
      <protection locked="0"/>
    </xf>
    <xf numFmtId="1" fontId="4" fillId="0" borderId="2" xfId="0" applyNumberFormat="1" applyFont="1" applyFill="1" applyBorder="1" applyAlignment="1" applyProtection="1">
      <alignment horizontal="center" vertical="center"/>
    </xf>
    <xf numFmtId="1" fontId="4" fillId="0" borderId="2" xfId="0" applyNumberFormat="1" applyFont="1" applyFill="1" applyBorder="1" applyAlignment="1" applyProtection="1">
      <alignment horizontal="left" vertical="center" wrapText="1"/>
      <protection locked="0"/>
    </xf>
    <xf numFmtId="43" fontId="4" fillId="0" borderId="3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/>
    </xf>
    <xf numFmtId="0" fontId="5" fillId="2" borderId="8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4" fillId="3" borderId="5" xfId="0" applyNumberFormat="1" applyFont="1" applyFill="1" applyBorder="1" applyAlignment="1" applyProtection="1">
      <alignment horizontal="justify" vertical="center" wrapText="1"/>
    </xf>
    <xf numFmtId="0" fontId="4" fillId="3" borderId="8" xfId="0" applyNumberFormat="1" applyFont="1" applyFill="1" applyBorder="1" applyAlignment="1" applyProtection="1">
      <alignment horizontal="justify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13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13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166" fontId="3" fillId="3" borderId="5" xfId="0" applyNumberFormat="1" applyFont="1" applyFill="1" applyBorder="1" applyAlignment="1" applyProtection="1">
      <alignment horizontal="center" vertical="center"/>
    </xf>
    <xf numFmtId="166" fontId="3" fillId="3" borderId="13" xfId="0" applyNumberFormat="1" applyFont="1" applyFill="1" applyBorder="1" applyAlignment="1" applyProtection="1">
      <alignment horizontal="center" vertical="center"/>
    </xf>
    <xf numFmtId="166" fontId="3" fillId="3" borderId="8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166" fontId="3" fillId="3" borderId="2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4" fillId="3" borderId="13" xfId="0" applyNumberFormat="1" applyFont="1" applyFill="1" applyBorder="1" applyAlignment="1" applyProtection="1">
      <alignment horizontal="justify" vertical="center" wrapText="1"/>
    </xf>
    <xf numFmtId="0" fontId="8" fillId="0" borderId="0" xfId="0" applyFont="1" applyAlignment="1" applyProtection="1">
      <alignment horizontal="center"/>
    </xf>
    <xf numFmtId="0" fontId="4" fillId="3" borderId="6" xfId="0" applyNumberFormat="1" applyFont="1" applyFill="1" applyBorder="1" applyAlignment="1" applyProtection="1">
      <alignment horizontal="justify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2" borderId="2" xfId="3" applyNumberFormat="1" applyFont="1" applyFill="1" applyBorder="1" applyAlignment="1" applyProtection="1">
      <alignment horizontal="center" vertical="center"/>
    </xf>
    <xf numFmtId="0" fontId="4" fillId="7" borderId="5" xfId="3" applyNumberFormat="1" applyFont="1" applyFill="1" applyBorder="1" applyAlignment="1" applyProtection="1">
      <alignment horizontal="justify" vertical="center" wrapText="1"/>
    </xf>
    <xf numFmtId="0" fontId="4" fillId="7" borderId="8" xfId="3" applyNumberFormat="1" applyFont="1" applyFill="1" applyBorder="1" applyAlignment="1" applyProtection="1">
      <alignment horizontal="justify" vertical="center" wrapText="1"/>
    </xf>
    <xf numFmtId="166" fontId="3" fillId="7" borderId="5" xfId="3" applyNumberFormat="1" applyFont="1" applyFill="1" applyBorder="1" applyAlignment="1" applyProtection="1">
      <alignment horizontal="center" vertical="center"/>
    </xf>
    <xf numFmtId="166" fontId="3" fillId="7" borderId="13" xfId="3" applyNumberFormat="1" applyFont="1" applyFill="1" applyBorder="1" applyAlignment="1" applyProtection="1">
      <alignment horizontal="center" vertical="center"/>
    </xf>
    <xf numFmtId="166" fontId="3" fillId="7" borderId="8" xfId="3" applyNumberFormat="1" applyFont="1" applyFill="1" applyBorder="1" applyAlignment="1" applyProtection="1">
      <alignment horizontal="center" vertical="center"/>
    </xf>
    <xf numFmtId="0" fontId="5" fillId="2" borderId="5" xfId="3" applyNumberFormat="1" applyFont="1" applyFill="1" applyBorder="1" applyAlignment="1" applyProtection="1">
      <alignment horizontal="center" vertical="center"/>
    </xf>
    <xf numFmtId="0" fontId="5" fillId="2" borderId="8" xfId="3" applyNumberFormat="1" applyFont="1" applyFill="1" applyBorder="1" applyAlignment="1" applyProtection="1">
      <alignment horizontal="center" vertical="center"/>
    </xf>
    <xf numFmtId="0" fontId="3" fillId="2" borderId="2" xfId="3" applyNumberFormat="1" applyFont="1" applyFill="1" applyBorder="1" applyAlignment="1" applyProtection="1">
      <alignment horizontal="center" vertical="center"/>
    </xf>
    <xf numFmtId="0" fontId="5" fillId="2" borderId="5" xfId="3" applyNumberFormat="1" applyFont="1" applyFill="1" applyBorder="1" applyAlignment="1" applyProtection="1">
      <alignment horizontal="center" vertical="center" wrapText="1"/>
    </xf>
    <xf numFmtId="0" fontId="5" fillId="2" borderId="13" xfId="3" applyNumberFormat="1" applyFont="1" applyFill="1" applyBorder="1" applyAlignment="1" applyProtection="1">
      <alignment horizontal="center" vertical="center" wrapText="1"/>
    </xf>
    <xf numFmtId="0" fontId="5" fillId="2" borderId="8" xfId="3" applyNumberFormat="1" applyFont="1" applyFill="1" applyBorder="1" applyAlignment="1" applyProtection="1">
      <alignment horizontal="center" vertical="center" wrapText="1"/>
    </xf>
    <xf numFmtId="0" fontId="5" fillId="0" borderId="0" xfId="3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Border="1" applyAlignment="1" applyProtection="1">
      <alignment horizontal="center"/>
    </xf>
    <xf numFmtId="0" fontId="5" fillId="0" borderId="0" xfId="3" applyNumberFormat="1" applyFont="1" applyFill="1" applyBorder="1" applyAlignment="1" applyProtection="1">
      <alignment horizontal="center" vertical="center" wrapText="1"/>
    </xf>
    <xf numFmtId="0" fontId="5" fillId="2" borderId="13" xfId="3" applyNumberFormat="1" applyFont="1" applyFill="1" applyBorder="1" applyAlignment="1" applyProtection="1">
      <alignment horizontal="center" vertical="center"/>
    </xf>
    <xf numFmtId="0" fontId="5" fillId="2" borderId="3" xfId="3" applyNumberFormat="1" applyFont="1" applyFill="1" applyBorder="1" applyAlignment="1" applyProtection="1">
      <alignment horizontal="center" vertical="center" wrapText="1"/>
    </xf>
    <xf numFmtId="0" fontId="5" fillId="2" borderId="4" xfId="3" applyNumberFormat="1" applyFont="1" applyFill="1" applyBorder="1" applyAlignment="1" applyProtection="1">
      <alignment horizontal="center" vertical="center" wrapText="1"/>
    </xf>
    <xf numFmtId="0" fontId="3" fillId="0" borderId="0" xfId="3" applyNumberFormat="1" applyFont="1" applyFill="1" applyBorder="1" applyAlignment="1" applyProtection="1">
      <alignment horizontal="center" vertical="center"/>
    </xf>
    <xf numFmtId="0" fontId="4" fillId="3" borderId="5" xfId="0" applyNumberFormat="1" applyFont="1" applyFill="1" applyBorder="1" applyAlignment="1" applyProtection="1">
      <alignment horizontal="justify" vertical="center"/>
    </xf>
    <xf numFmtId="0" fontId="4" fillId="3" borderId="8" xfId="0" applyNumberFormat="1" applyFont="1" applyFill="1" applyBorder="1" applyAlignment="1" applyProtection="1">
      <alignment horizontal="justify" vertical="center"/>
    </xf>
    <xf numFmtId="0" fontId="10" fillId="0" borderId="0" xfId="0" applyFont="1" applyAlignment="1" applyProtection="1">
      <alignment horizontal="center"/>
    </xf>
    <xf numFmtId="0" fontId="4" fillId="3" borderId="5" xfId="0" applyNumberFormat="1" applyFont="1" applyFill="1" applyBorder="1" applyAlignment="1" applyProtection="1">
      <alignment horizontal="left" vertical="center"/>
    </xf>
    <xf numFmtId="0" fontId="4" fillId="3" borderId="8" xfId="0" applyNumberFormat="1" applyFont="1" applyFill="1" applyBorder="1" applyAlignment="1" applyProtection="1">
      <alignment horizontal="left" vertical="center"/>
    </xf>
    <xf numFmtId="0" fontId="4" fillId="3" borderId="5" xfId="0" applyNumberFormat="1" applyFont="1" applyFill="1" applyBorder="1" applyAlignment="1" applyProtection="1">
      <alignment horizontal="left" vertical="center" wrapText="1"/>
    </xf>
    <xf numFmtId="0" fontId="4" fillId="3" borderId="8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center" vertical="top" wrapText="1"/>
    </xf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4" fillId="3" borderId="14" xfId="0" applyNumberFormat="1" applyFont="1" applyFill="1" applyBorder="1" applyAlignment="1" applyProtection="1">
      <alignment horizontal="justify" vertical="center" wrapText="1"/>
    </xf>
    <xf numFmtId="0" fontId="4" fillId="3" borderId="15" xfId="0" applyNumberFormat="1" applyFont="1" applyFill="1" applyBorder="1" applyAlignment="1" applyProtection="1">
      <alignment horizontal="justify" vertical="center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5" fillId="0" borderId="16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6" fillId="3" borderId="5" xfId="0" applyNumberFormat="1" applyFont="1" applyFill="1" applyBorder="1" applyAlignment="1" applyProtection="1">
      <alignment horizontal="justify" vertical="center" wrapText="1"/>
    </xf>
    <xf numFmtId="0" fontId="36" fillId="3" borderId="8" xfId="0" applyNumberFormat="1" applyFont="1" applyFill="1" applyBorder="1" applyAlignment="1" applyProtection="1">
      <alignment horizontal="justify" vertical="center" wrapText="1"/>
    </xf>
    <xf numFmtId="0" fontId="36" fillId="3" borderId="2" xfId="0" applyNumberFormat="1" applyFont="1" applyFill="1" applyBorder="1" applyAlignment="1" applyProtection="1">
      <alignment horizontal="left" vertical="center" wrapText="1"/>
    </xf>
    <xf numFmtId="166" fontId="35" fillId="3" borderId="5" xfId="0" applyNumberFormat="1" applyFont="1" applyFill="1" applyBorder="1" applyAlignment="1" applyProtection="1">
      <alignment horizontal="center" vertical="center"/>
    </xf>
    <xf numFmtId="166" fontId="35" fillId="3" borderId="13" xfId="0" applyNumberFormat="1" applyFont="1" applyFill="1" applyBorder="1" applyAlignment="1" applyProtection="1">
      <alignment horizontal="center" vertical="center"/>
    </xf>
    <xf numFmtId="166" fontId="35" fillId="3" borderId="8" xfId="0" applyNumberFormat="1" applyFont="1" applyFill="1" applyBorder="1" applyAlignment="1" applyProtection="1">
      <alignment horizontal="center" vertical="center"/>
    </xf>
    <xf numFmtId="0" fontId="37" fillId="2" borderId="5" xfId="0" applyNumberFormat="1" applyFont="1" applyFill="1" applyBorder="1" applyAlignment="1" applyProtection="1">
      <alignment horizontal="center" vertical="center"/>
    </xf>
    <xf numFmtId="0" fontId="37" fillId="2" borderId="8" xfId="0" applyNumberFormat="1" applyFont="1" applyFill="1" applyBorder="1" applyAlignment="1" applyProtection="1">
      <alignment horizontal="center" vertical="center"/>
    </xf>
    <xf numFmtId="0" fontId="37" fillId="2" borderId="2" xfId="0" applyNumberFormat="1" applyFont="1" applyFill="1" applyBorder="1" applyAlignment="1" applyProtection="1">
      <alignment horizontal="center" vertical="center"/>
    </xf>
    <xf numFmtId="0" fontId="35" fillId="2" borderId="2" xfId="0" applyNumberFormat="1" applyFont="1" applyFill="1" applyBorder="1" applyAlignment="1" applyProtection="1">
      <alignment horizontal="center" vertical="center"/>
    </xf>
    <xf numFmtId="0" fontId="37" fillId="2" borderId="5" xfId="0" applyNumberFormat="1" applyFont="1" applyFill="1" applyBorder="1" applyAlignment="1" applyProtection="1">
      <alignment horizontal="center" vertical="center" wrapText="1"/>
    </xf>
    <xf numFmtId="0" fontId="37" fillId="2" borderId="13" xfId="0" applyNumberFormat="1" applyFont="1" applyFill="1" applyBorder="1" applyAlignment="1" applyProtection="1">
      <alignment horizontal="center" vertical="center" wrapText="1"/>
    </xf>
    <xf numFmtId="0" fontId="37" fillId="2" borderId="8" xfId="0" applyNumberFormat="1" applyFont="1" applyFill="1" applyBorder="1" applyAlignment="1" applyProtection="1">
      <alignment horizontal="center" vertical="center" wrapText="1"/>
    </xf>
    <xf numFmtId="0" fontId="37" fillId="0" borderId="0" xfId="0" applyNumberFormat="1" applyFont="1" applyFill="1" applyBorder="1" applyAlignment="1" applyProtection="1">
      <alignment horizontal="center" vertical="center"/>
    </xf>
    <xf numFmtId="0" fontId="37" fillId="0" borderId="0" xfId="0" applyNumberFormat="1" applyFont="1" applyFill="1" applyBorder="1" applyAlignment="1" applyProtection="1">
      <alignment horizontal="center" vertical="center" wrapText="1"/>
    </xf>
    <xf numFmtId="0" fontId="37" fillId="2" borderId="13" xfId="0" applyNumberFormat="1" applyFont="1" applyFill="1" applyBorder="1" applyAlignment="1" applyProtection="1">
      <alignment horizontal="center" vertical="center"/>
    </xf>
    <xf numFmtId="0" fontId="37" fillId="2" borderId="3" xfId="0" applyNumberFormat="1" applyFont="1" applyFill="1" applyBorder="1" applyAlignment="1" applyProtection="1">
      <alignment horizontal="center" vertical="center" wrapText="1"/>
    </xf>
    <xf numFmtId="0" fontId="37" fillId="2" borderId="4" xfId="0" applyNumberFormat="1" applyFont="1" applyFill="1" applyBorder="1" applyAlignment="1" applyProtection="1">
      <alignment horizontal="center" vertical="center" wrapText="1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justify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18" fillId="3" borderId="5" xfId="0" applyNumberFormat="1" applyFont="1" applyFill="1" applyBorder="1" applyAlignment="1" applyProtection="1">
      <alignment horizontal="justify" vertical="center" wrapText="1"/>
    </xf>
    <xf numFmtId="0" fontId="18" fillId="3" borderId="8" xfId="0" applyNumberFormat="1" applyFont="1" applyFill="1" applyBorder="1" applyAlignment="1" applyProtection="1">
      <alignment horizontal="justify" vertical="center" wrapText="1"/>
    </xf>
    <xf numFmtId="0" fontId="18" fillId="8" borderId="5" xfId="0" applyFont="1" applyFill="1" applyBorder="1" applyAlignment="1">
      <alignment horizontal="justify" vertical="center" wrapText="1"/>
    </xf>
    <xf numFmtId="0" fontId="18" fillId="8" borderId="8" xfId="0" applyFont="1" applyFill="1" applyBorder="1" applyAlignment="1">
      <alignment horizontal="justify" vertical="center" wrapText="1"/>
    </xf>
    <xf numFmtId="0" fontId="4" fillId="3" borderId="17" xfId="0" applyNumberFormat="1" applyFont="1" applyFill="1" applyBorder="1" applyAlignment="1" applyProtection="1">
      <alignment horizontal="left" vertical="center" wrapText="1"/>
    </xf>
    <xf numFmtId="0" fontId="4" fillId="3" borderId="18" xfId="0" applyNumberFormat="1" applyFont="1" applyFill="1" applyBorder="1" applyAlignment="1" applyProtection="1">
      <alignment horizontal="left" vertical="center" wrapText="1"/>
    </xf>
    <xf numFmtId="166" fontId="3" fillId="3" borderId="9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right"/>
    </xf>
    <xf numFmtId="0" fontId="5" fillId="2" borderId="10" xfId="0" applyNumberFormat="1" applyFont="1" applyFill="1" applyBorder="1" applyAlignment="1" applyProtection="1">
      <alignment horizontal="center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4" fillId="5" borderId="5" xfId="0" applyNumberFormat="1" applyFont="1" applyFill="1" applyBorder="1" applyAlignment="1" applyProtection="1">
      <alignment horizontal="justify" vertical="center" wrapText="1"/>
    </xf>
    <xf numFmtId="0" fontId="4" fillId="5" borderId="8" xfId="0" applyNumberFormat="1" applyFont="1" applyFill="1" applyBorder="1" applyAlignment="1" applyProtection="1">
      <alignment horizontal="justify" vertical="center" wrapText="1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18" fillId="3" borderId="5" xfId="0" applyNumberFormat="1" applyFont="1" applyFill="1" applyBorder="1" applyAlignment="1" applyProtection="1">
      <alignment horizontal="justify" vertical="center" wrapText="1"/>
      <protection locked="0"/>
    </xf>
    <xf numFmtId="0" fontId="18" fillId="3" borderId="8" xfId="0" applyNumberFormat="1" applyFont="1" applyFill="1" applyBorder="1" applyAlignment="1" applyProtection="1">
      <alignment horizontal="justify" vertical="center" wrapText="1"/>
      <protection locked="0"/>
    </xf>
    <xf numFmtId="166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66" fontId="3" fillId="3" borderId="13" xfId="0" applyNumberFormat="1" applyFont="1" applyFill="1" applyBorder="1" applyAlignment="1" applyProtection="1">
      <alignment horizontal="center" vertical="center" wrapText="1"/>
      <protection locked="0"/>
    </xf>
    <xf numFmtId="166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5" xfId="0" applyNumberFormat="1" applyFont="1" applyFill="1" applyBorder="1" applyAlignment="1" applyProtection="1">
      <alignment horizontal="left" vertical="center" wrapText="1"/>
    </xf>
    <xf numFmtId="0" fontId="18" fillId="3" borderId="8" xfId="0" applyNumberFormat="1" applyFont="1" applyFill="1" applyBorder="1" applyAlignment="1" applyProtection="1">
      <alignment horizontal="left" vertical="center" wrapText="1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4" fillId="7" borderId="5" xfId="0" applyNumberFormat="1" applyFont="1" applyFill="1" applyBorder="1" applyAlignment="1" applyProtection="1">
      <alignment horizontal="justify" vertical="center" wrapText="1"/>
    </xf>
    <xf numFmtId="0" fontId="4" fillId="7" borderId="8" xfId="0" applyNumberFormat="1" applyFont="1" applyFill="1" applyBorder="1" applyAlignment="1" applyProtection="1">
      <alignment horizontal="justify" vertical="center" wrapText="1"/>
    </xf>
    <xf numFmtId="0" fontId="31" fillId="13" borderId="28" xfId="0" applyFont="1" applyFill="1" applyBorder="1" applyAlignment="1">
      <alignment horizontal="left" vertical="center" wrapText="1"/>
    </xf>
    <xf numFmtId="0" fontId="30" fillId="0" borderId="29" xfId="0" applyFont="1" applyBorder="1"/>
    <xf numFmtId="166" fontId="26" fillId="13" borderId="30" xfId="0" applyNumberFormat="1" applyFont="1" applyFill="1" applyBorder="1" applyAlignment="1">
      <alignment horizontal="center" vertical="center"/>
    </xf>
    <xf numFmtId="0" fontId="30" fillId="0" borderId="31" xfId="0" applyFont="1" applyBorder="1"/>
    <xf numFmtId="0" fontId="30" fillId="0" borderId="32" xfId="0" applyFont="1" applyBorder="1"/>
    <xf numFmtId="0" fontId="27" fillId="12" borderId="30" xfId="0" applyFont="1" applyFill="1" applyBorder="1" applyAlignment="1">
      <alignment horizontal="center" vertical="center"/>
    </xf>
    <xf numFmtId="0" fontId="26" fillId="12" borderId="24" xfId="0" applyFont="1" applyFill="1" applyBorder="1" applyAlignment="1">
      <alignment horizontal="center" vertical="center"/>
    </xf>
    <xf numFmtId="0" fontId="30" fillId="0" borderId="23" xfId="0" applyFont="1" applyBorder="1"/>
    <xf numFmtId="0" fontId="27" fillId="12" borderId="3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0" fillId="0" borderId="0" xfId="0" applyFont="1" applyAlignment="1"/>
    <xf numFmtId="0" fontId="27" fillId="0" borderId="0" xfId="0" applyFont="1" applyAlignment="1">
      <alignment horizontal="center" vertical="center" wrapText="1"/>
    </xf>
    <xf numFmtId="0" fontId="27" fillId="12" borderId="24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8" fillId="3" borderId="5" xfId="0" applyNumberFormat="1" applyFont="1" applyFill="1" applyBorder="1" applyAlignment="1" applyProtection="1">
      <alignment horizontal="left" vertical="center" wrapText="1"/>
    </xf>
    <xf numFmtId="0" fontId="8" fillId="3" borderId="8" xfId="0" applyNumberFormat="1" applyFont="1" applyFill="1" applyBorder="1" applyAlignment="1" applyProtection="1">
      <alignment horizontal="left" vertical="center" wrapText="1"/>
    </xf>
    <xf numFmtId="0" fontId="4" fillId="5" borderId="5" xfId="0" applyNumberFormat="1" applyFont="1" applyFill="1" applyBorder="1" applyAlignment="1" applyProtection="1">
      <alignment horizontal="left" vertical="center" wrapText="1"/>
    </xf>
    <xf numFmtId="0" fontId="4" fillId="5" borderId="8" xfId="0" applyNumberFormat="1" applyFont="1" applyFill="1" applyBorder="1" applyAlignment="1" applyProtection="1">
      <alignment horizontal="left" vertical="center" wrapText="1"/>
    </xf>
    <xf numFmtId="0" fontId="8" fillId="3" borderId="5" xfId="0" applyNumberFormat="1" applyFont="1" applyFill="1" applyBorder="1" applyAlignment="1" applyProtection="1">
      <alignment horizontal="justify" vertical="center" wrapText="1"/>
    </xf>
    <xf numFmtId="0" fontId="8" fillId="3" borderId="8" xfId="0" applyNumberFormat="1" applyFont="1" applyFill="1" applyBorder="1" applyAlignment="1" applyProtection="1">
      <alignment horizontal="justify" vertical="center" wrapText="1"/>
    </xf>
    <xf numFmtId="0" fontId="9" fillId="3" borderId="8" xfId="0" applyNumberFormat="1" applyFont="1" applyFill="1" applyBorder="1" applyAlignment="1" applyProtection="1">
      <alignment horizontal="justify" vertical="center" wrapText="1"/>
    </xf>
    <xf numFmtId="0" fontId="8" fillId="3" borderId="2" xfId="0" applyNumberFormat="1" applyFont="1" applyFill="1" applyBorder="1" applyAlignment="1" applyProtection="1">
      <alignment horizontal="justify" vertical="center" wrapText="1"/>
    </xf>
    <xf numFmtId="0" fontId="8" fillId="3" borderId="2" xfId="0" applyNumberFormat="1" applyFont="1" applyFill="1" applyBorder="1" applyAlignment="1" applyProtection="1">
      <alignment horizontal="justify" vertical="center"/>
    </xf>
    <xf numFmtId="0" fontId="4" fillId="3" borderId="5" xfId="0" applyNumberFormat="1" applyFont="1" applyFill="1" applyBorder="1" applyAlignment="1" applyProtection="1">
      <alignment horizontal="justify" vertical="center" wrapText="1"/>
      <protection locked="0"/>
    </xf>
    <xf numFmtId="0" fontId="4" fillId="3" borderId="8" xfId="0" applyNumberFormat="1" applyFont="1" applyFill="1" applyBorder="1" applyAlignment="1" applyProtection="1">
      <alignment horizontal="justify" vertical="center" wrapText="1"/>
      <protection locked="0"/>
    </xf>
    <xf numFmtId="0" fontId="5" fillId="0" borderId="19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166" fontId="3" fillId="3" borderId="5" xfId="0" applyNumberFormat="1" applyFont="1" applyFill="1" applyBorder="1" applyAlignment="1" applyProtection="1">
      <alignment horizontal="center" vertical="center"/>
      <protection locked="0"/>
    </xf>
    <xf numFmtId="166" fontId="3" fillId="3" borderId="13" xfId="0" applyNumberFormat="1" applyFont="1" applyFill="1" applyBorder="1" applyAlignment="1" applyProtection="1">
      <alignment horizontal="center" vertical="center"/>
      <protection locked="0"/>
    </xf>
    <xf numFmtId="166" fontId="3" fillId="3" borderId="8" xfId="0" applyNumberFormat="1" applyFont="1" applyFill="1" applyBorder="1" applyAlignment="1" applyProtection="1">
      <alignment horizontal="center" vertical="center"/>
      <protection locked="0"/>
    </xf>
    <xf numFmtId="0" fontId="22" fillId="2" borderId="5" xfId="0" applyNumberFormat="1" applyFont="1" applyFill="1" applyBorder="1" applyAlignment="1" applyProtection="1">
      <alignment horizontal="center" vertical="center"/>
    </xf>
    <xf numFmtId="0" fontId="22" fillId="2" borderId="8" xfId="0" applyNumberFormat="1" applyFont="1" applyFill="1" applyBorder="1" applyAlignment="1" applyProtection="1">
      <alignment horizontal="center" vertical="center"/>
    </xf>
    <xf numFmtId="0" fontId="22" fillId="2" borderId="2" xfId="0" applyNumberFormat="1" applyFont="1" applyFill="1" applyBorder="1" applyAlignment="1" applyProtection="1">
      <alignment horizontal="center" vertical="center"/>
    </xf>
    <xf numFmtId="0" fontId="21" fillId="2" borderId="2" xfId="0" applyNumberFormat="1" applyFont="1" applyFill="1" applyBorder="1" applyAlignment="1" applyProtection="1">
      <alignment horizontal="center" vertical="center"/>
    </xf>
    <xf numFmtId="0" fontId="22" fillId="2" borderId="5" xfId="0" applyNumberFormat="1" applyFont="1" applyFill="1" applyBorder="1" applyAlignment="1" applyProtection="1">
      <alignment horizontal="center" vertical="center" wrapText="1"/>
    </xf>
    <xf numFmtId="0" fontId="22" fillId="2" borderId="13" xfId="0" applyNumberFormat="1" applyFont="1" applyFill="1" applyBorder="1" applyAlignment="1" applyProtection="1">
      <alignment horizontal="center" vertical="center" wrapText="1"/>
    </xf>
    <xf numFmtId="0" fontId="22" fillId="2" borderId="8" xfId="0" applyNumberFormat="1" applyFont="1" applyFill="1" applyBorder="1" applyAlignment="1" applyProtection="1">
      <alignment horizontal="center" vertical="center" wrapText="1"/>
    </xf>
    <xf numFmtId="166" fontId="21" fillId="3" borderId="5" xfId="0" applyNumberFormat="1" applyFont="1" applyFill="1" applyBorder="1" applyAlignment="1" applyProtection="1">
      <alignment horizontal="center" vertical="center"/>
      <protection locked="0"/>
    </xf>
    <xf numFmtId="166" fontId="21" fillId="3" borderId="13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16" xfId="0" applyNumberFormat="1" applyFont="1" applyFill="1" applyBorder="1" applyAlignment="1" applyProtection="1">
      <alignment horizontal="center" vertical="center"/>
    </xf>
    <xf numFmtId="0" fontId="22" fillId="0" borderId="16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2" fillId="2" borderId="13" xfId="0" applyNumberFormat="1" applyFont="1" applyFill="1" applyBorder="1" applyAlignment="1" applyProtection="1">
      <alignment horizontal="center" vertical="center"/>
    </xf>
    <xf numFmtId="0" fontId="22" fillId="2" borderId="3" xfId="0" applyNumberFormat="1" applyFont="1" applyFill="1" applyBorder="1" applyAlignment="1" applyProtection="1">
      <alignment horizontal="center" vertical="center" wrapText="1"/>
    </xf>
    <xf numFmtId="0" fontId="22" fillId="2" borderId="4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13" fillId="0" borderId="5" xfId="2" applyNumberFormat="1" applyFont="1" applyFill="1" applyBorder="1" applyAlignment="1" applyProtection="1">
      <alignment horizontal="left" vertical="center" wrapText="1"/>
    </xf>
    <xf numFmtId="0" fontId="13" fillId="0" borderId="8" xfId="2" applyNumberFormat="1" applyFont="1" applyFill="1" applyBorder="1" applyAlignment="1" applyProtection="1">
      <alignment horizontal="left" vertical="center" wrapText="1"/>
    </xf>
    <xf numFmtId="0" fontId="13" fillId="0" borderId="5" xfId="2" applyNumberFormat="1" applyFont="1" applyFill="1" applyBorder="1" applyAlignment="1" applyProtection="1">
      <alignment horizontal="left" vertical="center"/>
    </xf>
    <xf numFmtId="0" fontId="13" fillId="0" borderId="8" xfId="2" applyNumberFormat="1" applyFont="1" applyFill="1" applyBorder="1" applyAlignment="1" applyProtection="1">
      <alignment horizontal="left" vertical="center"/>
    </xf>
    <xf numFmtId="0" fontId="13" fillId="3" borderId="5" xfId="0" applyNumberFormat="1" applyFont="1" applyFill="1" applyBorder="1" applyAlignment="1" applyProtection="1">
      <alignment horizontal="justify" vertical="center" wrapText="1"/>
    </xf>
    <xf numFmtId="0" fontId="13" fillId="3" borderId="8" xfId="0" applyNumberFormat="1" applyFont="1" applyFill="1" applyBorder="1" applyAlignment="1" applyProtection="1">
      <alignment horizontal="justify" vertical="center" wrapText="1"/>
    </xf>
    <xf numFmtId="0" fontId="0" fillId="0" borderId="0" xfId="0" applyAlignment="1" applyProtection="1">
      <alignment horizontal="center"/>
    </xf>
    <xf numFmtId="0" fontId="4" fillId="8" borderId="33" xfId="0" applyFont="1" applyFill="1" applyBorder="1" applyAlignment="1">
      <alignment horizontal="justify" vertical="center" wrapText="1"/>
    </xf>
    <xf numFmtId="0" fontId="4" fillId="8" borderId="34" xfId="0" applyFont="1" applyFill="1" applyBorder="1" applyAlignment="1">
      <alignment horizontal="justify" vertical="center" wrapText="1"/>
    </xf>
    <xf numFmtId="0" fontId="4" fillId="8" borderId="35" xfId="0" applyFont="1" applyFill="1" applyBorder="1" applyAlignment="1">
      <alignment horizontal="justify" vertical="center" wrapText="1"/>
    </xf>
    <xf numFmtId="0" fontId="4" fillId="8" borderId="36" xfId="0" applyFont="1" applyFill="1" applyBorder="1" applyAlignment="1">
      <alignment horizontal="justify" vertical="center" wrapText="1"/>
    </xf>
    <xf numFmtId="0" fontId="4" fillId="8" borderId="37" xfId="0" applyFont="1" applyFill="1" applyBorder="1" applyAlignment="1">
      <alignment horizontal="justify" vertical="center" wrapText="1"/>
    </xf>
    <xf numFmtId="0" fontId="4" fillId="8" borderId="38" xfId="0" applyFont="1" applyFill="1" applyBorder="1" applyAlignment="1">
      <alignment horizontal="justify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4" fillId="8" borderId="8" xfId="0" applyFont="1" applyFill="1" applyBorder="1" applyAlignment="1">
      <alignment horizontal="left" vertical="center" wrapText="1"/>
    </xf>
    <xf numFmtId="0" fontId="4" fillId="8" borderId="39" xfId="0" applyFont="1" applyFill="1" applyBorder="1" applyAlignment="1">
      <alignment horizontal="justify" vertical="center" wrapText="1"/>
    </xf>
    <xf numFmtId="0" fontId="4" fillId="8" borderId="40" xfId="0" applyFont="1" applyFill="1" applyBorder="1" applyAlignment="1">
      <alignment horizontal="justify" vertical="center" wrapText="1"/>
    </xf>
    <xf numFmtId="0" fontId="4" fillId="8" borderId="41" xfId="0" applyFont="1" applyFill="1" applyBorder="1" applyAlignment="1">
      <alignment horizontal="justify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4" fillId="8" borderId="42" xfId="0" applyFont="1" applyFill="1" applyBorder="1" applyAlignment="1">
      <alignment horizontal="left" vertical="center" wrapText="1"/>
    </xf>
    <xf numFmtId="0" fontId="4" fillId="8" borderId="43" xfId="0" applyFont="1" applyFill="1" applyBorder="1" applyAlignment="1">
      <alignment horizontal="left" vertical="center" wrapText="1"/>
    </xf>
    <xf numFmtId="0" fontId="4" fillId="3" borderId="11" xfId="0" applyNumberFormat="1" applyFont="1" applyFill="1" applyBorder="1" applyAlignment="1" applyProtection="1">
      <alignment horizontal="justify" vertical="center" wrapText="1"/>
    </xf>
    <xf numFmtId="0" fontId="4" fillId="8" borderId="42" xfId="0" applyFont="1" applyFill="1" applyBorder="1" applyAlignment="1">
      <alignment horizontal="justify" vertical="center" wrapText="1"/>
    </xf>
    <xf numFmtId="0" fontId="4" fillId="8" borderId="43" xfId="0" applyFont="1" applyFill="1" applyBorder="1" applyAlignment="1">
      <alignment horizontal="justify" vertical="center" wrapText="1"/>
    </xf>
  </cellXfs>
  <cellStyles count="7">
    <cellStyle name="Millares" xfId="1" builtinId="3"/>
    <cellStyle name="Normal" xfId="0" builtinId="0"/>
    <cellStyle name="Normal 11" xfId="2"/>
    <cellStyle name="Normal 2" xfId="3"/>
    <cellStyle name="Normal 3" xfId="4"/>
    <cellStyle name="Normal 4" xfId="5"/>
    <cellStyle name="Porcentaje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UGO/2022%20PRESUPUESTO/OBJETIVOS%20Y%20METAS%20PARA%202022/OBJETIVOS%20Y%20METAS%20RECIBIDOS%20PARA%202022/07%20DIR.%20GRAL%20DE%20SERVICIOS%20PUBLICOS%20MUN/SERV%20PUBLICOS%20%20OBJETIVOS%20Y%20METAS%20PPTO%202022%20LLE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6 07 01 019 01 PPTO 2022"/>
      <sheetName val="226 07 02 019 03 PPTO 2022"/>
      <sheetName val="226 07 03 019 04 PPTO 2022"/>
      <sheetName val="226 07 04 019 09 PPTO 2022"/>
      <sheetName val="226 07 05 019 06 PPTO 2022"/>
      <sheetName val="226 07 07 019 12 PPTO 2022"/>
      <sheetName val="226 07 08 019 07 PPTO 2022"/>
      <sheetName val="226 07 09 019 02 PPTO 2022"/>
      <sheetName val="Hoja1"/>
    </sheetNames>
    <sheetDataSet>
      <sheetData sheetId="0"/>
      <sheetData sheetId="1"/>
      <sheetData sheetId="2"/>
      <sheetData sheetId="3">
        <row r="20">
          <cell r="N20">
            <v>50</v>
          </cell>
        </row>
        <row r="21">
          <cell r="N21">
            <v>7</v>
          </cell>
        </row>
        <row r="22">
          <cell r="N22">
            <v>12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abSelected="1" topLeftCell="B1" zoomScale="90" workbookViewId="0">
      <selection activeCell="U21" sqref="U21"/>
    </sheetView>
  </sheetViews>
  <sheetFormatPr baseColWidth="10" defaultRowHeight="14.25" customHeight="1"/>
  <cols>
    <col min="1" max="1" width="5.7109375" style="6" customWidth="1"/>
    <col min="2" max="2" width="12.140625" style="6" customWidth="1"/>
    <col min="3" max="3" width="40.7109375" style="6" customWidth="1"/>
    <col min="4" max="4" width="10.28515625" style="6" customWidth="1"/>
    <col min="5" max="5" width="10.5703125" style="6" customWidth="1"/>
    <col min="6" max="6" width="14.140625" style="6" customWidth="1"/>
    <col min="7" max="7" width="13.7109375" style="6" customWidth="1"/>
    <col min="8" max="8" width="11.5703125" style="6" hidden="1" customWidth="1"/>
    <col min="9" max="9" width="8.7109375" style="6" hidden="1" customWidth="1"/>
    <col min="10" max="10" width="10.42578125" style="6" hidden="1" customWidth="1"/>
    <col min="11" max="11" width="9.28515625" style="6" hidden="1" customWidth="1"/>
    <col min="12" max="12" width="10.7109375" style="6" hidden="1" customWidth="1"/>
    <col min="13" max="13" width="9.28515625" style="6" hidden="1" customWidth="1"/>
    <col min="14" max="14" width="10.42578125" style="6" customWidth="1"/>
    <col min="15" max="15" width="8.85546875" style="6" customWidth="1"/>
    <col min="16" max="16" width="10.28515625" style="6" hidden="1" customWidth="1"/>
    <col min="17" max="17" width="8.140625" style="6" hidden="1" customWidth="1"/>
    <col min="18" max="18" width="10.7109375" style="6" customWidth="1"/>
    <col min="19" max="19" width="9.7109375" style="6" customWidth="1"/>
    <col min="20" max="20" width="7.85546875" style="6" customWidth="1"/>
    <col min="21" max="21" width="31.42578125" style="6" customWidth="1"/>
    <col min="22" max="22" width="7.28515625" style="6" bestFit="1" customWidth="1"/>
    <col min="23" max="23" width="8.42578125" style="6" customWidth="1"/>
    <col min="24" max="24" width="9.5703125" style="6" customWidth="1"/>
    <col min="25" max="16384" width="11.42578125" style="6"/>
  </cols>
  <sheetData>
    <row r="1" spans="1:24" s="1" customFormat="1" ht="14.25" customHeight="1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 s="1" customFormat="1" ht="14.25" customHeight="1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 s="1" customFormat="1" ht="14.25" customHeight="1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s="1" customFormat="1" ht="14.25" hidden="1" customHeight="1">
      <c r="A4" s="380" t="s">
        <v>49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</row>
    <row r="5" spans="1:24" s="1" customFormat="1" ht="14.25" hidden="1" customHeight="1">
      <c r="A5" s="380" t="s">
        <v>51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</row>
    <row r="6" spans="1:24" s="1" customFormat="1" ht="14.25" customHeight="1">
      <c r="A6" s="380" t="s">
        <v>50</v>
      </c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380"/>
      <c r="X6" s="380"/>
    </row>
    <row r="7" spans="1:24" s="1" customFormat="1" ht="14.25" hidden="1" customHeight="1">
      <c r="A7" s="380" t="s">
        <v>48</v>
      </c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</row>
    <row r="8" spans="1:24" s="1" customFormat="1" ht="9.75" customHeight="1"/>
    <row r="9" spans="1:24" s="1" customFormat="1" ht="14.25" customHeight="1">
      <c r="A9" s="381" t="s">
        <v>36</v>
      </c>
      <c r="B9" s="381"/>
      <c r="C9" s="26" t="s">
        <v>34</v>
      </c>
    </row>
    <row r="10" spans="1:24" s="1" customFormat="1" ht="14.25" customHeight="1">
      <c r="A10" s="381" t="s">
        <v>0</v>
      </c>
      <c r="B10" s="382"/>
      <c r="C10" s="26" t="s">
        <v>1</v>
      </c>
    </row>
    <row r="11" spans="1:24" s="1" customFormat="1" ht="14.25" customHeight="1">
      <c r="A11" s="381" t="s">
        <v>37</v>
      </c>
      <c r="B11" s="382"/>
      <c r="C11" s="26" t="s">
        <v>2</v>
      </c>
    </row>
    <row r="12" spans="1:24" s="1" customFormat="1" ht="14.25" customHeight="1">
      <c r="A12" s="381" t="s">
        <v>6</v>
      </c>
      <c r="B12" s="382"/>
      <c r="C12" s="26" t="s">
        <v>39</v>
      </c>
      <c r="U12" s="22"/>
      <c r="X12" s="23"/>
    </row>
    <row r="13" spans="1:24" s="1" customFormat="1" ht="14.25" customHeight="1">
      <c r="A13" s="381" t="s">
        <v>38</v>
      </c>
      <c r="B13" s="382"/>
      <c r="C13" s="25" t="s">
        <v>35</v>
      </c>
    </row>
    <row r="14" spans="1:24" s="1" customFormat="1" ht="14.25" customHeight="1">
      <c r="A14" s="383" t="s">
        <v>3</v>
      </c>
      <c r="B14" s="383"/>
      <c r="C14" s="383"/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383"/>
      <c r="W14" s="383"/>
      <c r="X14" s="383"/>
    </row>
    <row r="15" spans="1:24" s="1" customFormat="1" ht="30.75" customHeight="1">
      <c r="A15" s="373" t="s">
        <v>8</v>
      </c>
      <c r="B15" s="373"/>
      <c r="C15" s="373"/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</row>
    <row r="16" spans="1:24" s="1" customFormat="1" ht="14.25" customHeight="1"/>
    <row r="17" spans="1:24" s="1" customFormat="1" ht="14.25" customHeight="1">
      <c r="A17" s="374" t="s">
        <v>4</v>
      </c>
      <c r="B17" s="387"/>
      <c r="C17" s="375"/>
      <c r="D17" s="388" t="s">
        <v>7</v>
      </c>
      <c r="E17" s="388" t="s">
        <v>17</v>
      </c>
      <c r="F17" s="384" t="s">
        <v>18</v>
      </c>
      <c r="G17" s="386"/>
      <c r="H17" s="384" t="s">
        <v>19</v>
      </c>
      <c r="I17" s="386"/>
      <c r="J17" s="374" t="s">
        <v>13</v>
      </c>
      <c r="K17" s="375"/>
      <c r="L17" s="374" t="s">
        <v>9</v>
      </c>
      <c r="M17" s="375"/>
      <c r="N17" s="374" t="s">
        <v>12</v>
      </c>
      <c r="O17" s="375"/>
      <c r="P17" s="374" t="s">
        <v>14</v>
      </c>
      <c r="Q17" s="375"/>
      <c r="R17" s="393" t="s">
        <v>27</v>
      </c>
      <c r="S17" s="393"/>
      <c r="T17" s="393"/>
      <c r="U17" s="376" t="s">
        <v>28</v>
      </c>
      <c r="V17" s="384" t="s">
        <v>30</v>
      </c>
      <c r="W17" s="385"/>
      <c r="X17" s="386"/>
    </row>
    <row r="18" spans="1:24" s="1" customFormat="1" ht="14.25" customHeight="1">
      <c r="A18" s="2" t="s">
        <v>16</v>
      </c>
      <c r="B18" s="393" t="s">
        <v>5</v>
      </c>
      <c r="C18" s="393"/>
      <c r="D18" s="389"/>
      <c r="E18" s="389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77"/>
      <c r="V18" s="8" t="s">
        <v>31</v>
      </c>
      <c r="W18" s="8" t="s">
        <v>32</v>
      </c>
      <c r="X18" s="8" t="s">
        <v>33</v>
      </c>
    </row>
    <row r="19" spans="1:24" s="1" customFormat="1" ht="63.75" customHeight="1">
      <c r="A19" s="15">
        <v>1</v>
      </c>
      <c r="B19" s="378" t="s">
        <v>40</v>
      </c>
      <c r="C19" s="379"/>
      <c r="D19" s="16" t="s">
        <v>41</v>
      </c>
      <c r="E19" s="16">
        <v>10</v>
      </c>
      <c r="F19" s="17">
        <f t="shared" ref="F19:F25" si="0">$F$26*E19/100</f>
        <v>811270.4</v>
      </c>
      <c r="G19" s="17">
        <f t="shared" ref="G19:G25" si="1">$G$26*E19/100</f>
        <v>728522.3</v>
      </c>
      <c r="H19" s="13">
        <f>J19+L19+N19+P19</f>
        <v>24</v>
      </c>
      <c r="I19" s="4">
        <f>K19+M19+O19+Q19</f>
        <v>24</v>
      </c>
      <c r="J19" s="15">
        <v>8</v>
      </c>
      <c r="K19" s="7">
        <v>8</v>
      </c>
      <c r="L19" s="15">
        <v>8</v>
      </c>
      <c r="M19" s="4">
        <v>8</v>
      </c>
      <c r="N19" s="15">
        <v>8</v>
      </c>
      <c r="O19" s="4">
        <v>8</v>
      </c>
      <c r="P19" s="15"/>
      <c r="Q19" s="4"/>
      <c r="R19" s="13">
        <f>J19+L19+N19+P19</f>
        <v>24</v>
      </c>
      <c r="S19" s="13">
        <f>K19+M19+O19+Q19</f>
        <v>24</v>
      </c>
      <c r="T19" s="13">
        <f>S19-R19</f>
        <v>0</v>
      </c>
      <c r="U19" s="21" t="s">
        <v>56</v>
      </c>
      <c r="V19" s="5">
        <f>O19/N19*100</f>
        <v>100</v>
      </c>
      <c r="W19" s="5">
        <f>G19/F19*100</f>
        <v>89.80018252853796</v>
      </c>
      <c r="X19" s="5">
        <f>W19/V19*100</f>
        <v>89.80018252853796</v>
      </c>
    </row>
    <row r="20" spans="1:24" s="1" customFormat="1" ht="56.25" customHeight="1">
      <c r="A20" s="15">
        <v>2</v>
      </c>
      <c r="B20" s="378" t="s">
        <v>42</v>
      </c>
      <c r="C20" s="379"/>
      <c r="D20" s="16" t="s">
        <v>43</v>
      </c>
      <c r="E20" s="16">
        <v>10</v>
      </c>
      <c r="F20" s="17">
        <f t="shared" si="0"/>
        <v>811270.4</v>
      </c>
      <c r="G20" s="17">
        <f t="shared" si="1"/>
        <v>728522.3</v>
      </c>
      <c r="H20" s="13">
        <f t="shared" ref="H20:H25" si="2">J20+L20+N20+P20</f>
        <v>36</v>
      </c>
      <c r="I20" s="4">
        <f t="shared" ref="I20:I25" si="3">K20+M20+O20+Q20</f>
        <v>37</v>
      </c>
      <c r="J20" s="15">
        <v>10</v>
      </c>
      <c r="K20" s="7">
        <v>10</v>
      </c>
      <c r="L20" s="15">
        <v>12</v>
      </c>
      <c r="M20" s="4">
        <v>10</v>
      </c>
      <c r="N20" s="15">
        <v>14</v>
      </c>
      <c r="O20" s="4">
        <v>17</v>
      </c>
      <c r="P20" s="15"/>
      <c r="Q20" s="4"/>
      <c r="R20" s="13">
        <f t="shared" ref="R20:R26" si="4">J20+L20+N20+P20</f>
        <v>36</v>
      </c>
      <c r="S20" s="13">
        <f t="shared" ref="S20:S26" si="5">K20+M20+O20+Q20</f>
        <v>37</v>
      </c>
      <c r="T20" s="13">
        <f t="shared" ref="T20:T26" si="6">S20-R20</f>
        <v>1</v>
      </c>
      <c r="U20" s="21" t="s">
        <v>57</v>
      </c>
      <c r="V20" s="5">
        <f t="shared" ref="V20:V26" si="7">O20/N20*100</f>
        <v>121.42857142857142</v>
      </c>
      <c r="W20" s="5">
        <f t="shared" ref="W20:W26" si="8">G20/F20*100</f>
        <v>89.80018252853796</v>
      </c>
      <c r="X20" s="5">
        <f t="shared" ref="X20:X26" si="9">W20/V20*100</f>
        <v>73.953091494090089</v>
      </c>
    </row>
    <row r="21" spans="1:24" s="1" customFormat="1" ht="56.25" customHeight="1">
      <c r="A21" s="15">
        <v>3</v>
      </c>
      <c r="B21" s="378" t="s">
        <v>44</v>
      </c>
      <c r="C21" s="379"/>
      <c r="D21" s="16" t="s">
        <v>45</v>
      </c>
      <c r="E21" s="16">
        <v>10</v>
      </c>
      <c r="F21" s="17">
        <f t="shared" si="0"/>
        <v>811270.4</v>
      </c>
      <c r="G21" s="17">
        <f t="shared" si="1"/>
        <v>728522.3</v>
      </c>
      <c r="H21" s="13">
        <f t="shared" si="2"/>
        <v>12</v>
      </c>
      <c r="I21" s="4">
        <f t="shared" si="3"/>
        <v>1</v>
      </c>
      <c r="J21" s="15">
        <v>4</v>
      </c>
      <c r="K21" s="7"/>
      <c r="L21" s="15">
        <v>4</v>
      </c>
      <c r="M21" s="4">
        <v>1</v>
      </c>
      <c r="N21" s="15">
        <v>4</v>
      </c>
      <c r="O21" s="4">
        <v>0</v>
      </c>
      <c r="P21" s="15"/>
      <c r="Q21" s="4"/>
      <c r="R21" s="13">
        <f t="shared" si="4"/>
        <v>12</v>
      </c>
      <c r="S21" s="13">
        <f t="shared" si="5"/>
        <v>1</v>
      </c>
      <c r="T21" s="13">
        <f t="shared" si="6"/>
        <v>-11</v>
      </c>
      <c r="U21" s="21"/>
      <c r="V21" s="5">
        <f t="shared" si="7"/>
        <v>0</v>
      </c>
      <c r="W21" s="5">
        <f t="shared" si="8"/>
        <v>89.80018252853796</v>
      </c>
      <c r="X21" s="5">
        <v>0</v>
      </c>
    </row>
    <row r="22" spans="1:24" s="1" customFormat="1" ht="56.25" customHeight="1">
      <c r="A22" s="15">
        <v>4</v>
      </c>
      <c r="B22" s="378" t="s">
        <v>55</v>
      </c>
      <c r="C22" s="379"/>
      <c r="D22" s="16" t="s">
        <v>47</v>
      </c>
      <c r="E22" s="16">
        <v>25</v>
      </c>
      <c r="F22" s="17">
        <f t="shared" si="0"/>
        <v>2028176</v>
      </c>
      <c r="G22" s="17">
        <f t="shared" si="1"/>
        <v>1821305.75</v>
      </c>
      <c r="H22" s="13">
        <f t="shared" si="2"/>
        <v>0</v>
      </c>
      <c r="I22" s="4">
        <f t="shared" si="3"/>
        <v>0</v>
      </c>
      <c r="J22" s="15">
        <v>0</v>
      </c>
      <c r="K22" s="7">
        <v>0</v>
      </c>
      <c r="L22" s="15">
        <v>0</v>
      </c>
      <c r="M22" s="4">
        <v>0</v>
      </c>
      <c r="N22" s="15">
        <v>0</v>
      </c>
      <c r="O22" s="4">
        <v>0</v>
      </c>
      <c r="P22" s="15"/>
      <c r="Q22" s="4"/>
      <c r="R22" s="13">
        <f t="shared" si="4"/>
        <v>0</v>
      </c>
      <c r="S22" s="13">
        <f t="shared" si="5"/>
        <v>0</v>
      </c>
      <c r="T22" s="13">
        <f t="shared" si="6"/>
        <v>0</v>
      </c>
      <c r="U22" s="21"/>
      <c r="V22" s="5">
        <v>0</v>
      </c>
      <c r="W22" s="5">
        <f t="shared" si="8"/>
        <v>89.80018252853796</v>
      </c>
      <c r="X22" s="5">
        <v>0</v>
      </c>
    </row>
    <row r="23" spans="1:24" s="1" customFormat="1" ht="56.25" customHeight="1">
      <c r="A23" s="15">
        <v>5</v>
      </c>
      <c r="B23" s="378" t="s">
        <v>46</v>
      </c>
      <c r="C23" s="379"/>
      <c r="D23" s="16" t="s">
        <v>45</v>
      </c>
      <c r="E23" s="16">
        <v>10</v>
      </c>
      <c r="F23" s="17">
        <f t="shared" si="0"/>
        <v>811270.4</v>
      </c>
      <c r="G23" s="17">
        <f t="shared" si="1"/>
        <v>728522.3</v>
      </c>
      <c r="H23" s="13">
        <f t="shared" si="2"/>
        <v>3</v>
      </c>
      <c r="I23" s="4">
        <f t="shared" si="3"/>
        <v>3</v>
      </c>
      <c r="J23" s="15">
        <v>1</v>
      </c>
      <c r="K23" s="7">
        <v>1</v>
      </c>
      <c r="L23" s="15">
        <v>1</v>
      </c>
      <c r="M23" s="4">
        <v>1</v>
      </c>
      <c r="N23" s="15">
        <v>1</v>
      </c>
      <c r="O23" s="4">
        <v>1</v>
      </c>
      <c r="P23" s="15"/>
      <c r="Q23" s="4"/>
      <c r="R23" s="13">
        <f t="shared" si="4"/>
        <v>3</v>
      </c>
      <c r="S23" s="13">
        <f t="shared" si="5"/>
        <v>3</v>
      </c>
      <c r="T23" s="13">
        <f t="shared" si="6"/>
        <v>0</v>
      </c>
      <c r="U23" s="21" t="s">
        <v>58</v>
      </c>
      <c r="V23" s="5">
        <f t="shared" si="7"/>
        <v>100</v>
      </c>
      <c r="W23" s="5">
        <f t="shared" si="8"/>
        <v>89.80018252853796</v>
      </c>
      <c r="X23" s="5">
        <f t="shared" si="9"/>
        <v>89.80018252853796</v>
      </c>
    </row>
    <row r="24" spans="1:24" s="1" customFormat="1" ht="46.5" customHeight="1">
      <c r="A24" s="15">
        <v>6</v>
      </c>
      <c r="B24" s="378" t="s">
        <v>53</v>
      </c>
      <c r="C24" s="379"/>
      <c r="D24" s="16" t="s">
        <v>45</v>
      </c>
      <c r="E24" s="16">
        <v>10</v>
      </c>
      <c r="F24" s="17">
        <f t="shared" si="0"/>
        <v>811270.4</v>
      </c>
      <c r="G24" s="17">
        <f t="shared" si="1"/>
        <v>728522.3</v>
      </c>
      <c r="H24" s="13">
        <f t="shared" si="2"/>
        <v>0</v>
      </c>
      <c r="I24" s="4">
        <f t="shared" si="3"/>
        <v>0</v>
      </c>
      <c r="J24" s="15">
        <v>0</v>
      </c>
      <c r="K24" s="7">
        <v>0</v>
      </c>
      <c r="L24" s="15">
        <v>0</v>
      </c>
      <c r="M24" s="4">
        <v>0</v>
      </c>
      <c r="N24" s="15">
        <v>0</v>
      </c>
      <c r="O24" s="4">
        <v>0</v>
      </c>
      <c r="P24" s="15"/>
      <c r="Q24" s="4"/>
      <c r="R24" s="13">
        <f t="shared" si="4"/>
        <v>0</v>
      </c>
      <c r="S24" s="13">
        <f t="shared" si="5"/>
        <v>0</v>
      </c>
      <c r="T24" s="13">
        <f t="shared" si="6"/>
        <v>0</v>
      </c>
      <c r="U24" s="21"/>
      <c r="V24" s="5">
        <v>0</v>
      </c>
      <c r="W24" s="5">
        <f t="shared" si="8"/>
        <v>89.80018252853796</v>
      </c>
      <c r="X24" s="5">
        <v>0</v>
      </c>
    </row>
    <row r="25" spans="1:24" s="1" customFormat="1" ht="51" customHeight="1">
      <c r="A25" s="15">
        <v>7</v>
      </c>
      <c r="B25" s="378" t="s">
        <v>54</v>
      </c>
      <c r="C25" s="379"/>
      <c r="D25" s="16" t="s">
        <v>45</v>
      </c>
      <c r="E25" s="16">
        <v>25</v>
      </c>
      <c r="F25" s="17">
        <f t="shared" si="0"/>
        <v>2028176</v>
      </c>
      <c r="G25" s="17">
        <f t="shared" si="1"/>
        <v>1821305.75</v>
      </c>
      <c r="H25" s="13">
        <f t="shared" si="2"/>
        <v>0</v>
      </c>
      <c r="I25" s="4">
        <f t="shared" si="3"/>
        <v>0</v>
      </c>
      <c r="J25" s="15">
        <v>0</v>
      </c>
      <c r="K25" s="7">
        <v>0</v>
      </c>
      <c r="L25" s="15">
        <v>0</v>
      </c>
      <c r="M25" s="4">
        <v>0</v>
      </c>
      <c r="N25" s="15">
        <v>0</v>
      </c>
      <c r="O25" s="4">
        <v>0</v>
      </c>
      <c r="P25" s="15"/>
      <c r="Q25" s="4"/>
      <c r="R25" s="12">
        <f t="shared" si="4"/>
        <v>0</v>
      </c>
      <c r="S25" s="13">
        <f t="shared" si="5"/>
        <v>0</v>
      </c>
      <c r="T25" s="13">
        <f t="shared" si="6"/>
        <v>0</v>
      </c>
      <c r="U25" s="21"/>
      <c r="V25" s="5">
        <v>0</v>
      </c>
      <c r="W25" s="5">
        <f t="shared" si="8"/>
        <v>89.80018252853796</v>
      </c>
      <c r="X25" s="5">
        <v>0</v>
      </c>
    </row>
    <row r="26" spans="1:24" s="1" customFormat="1" ht="46.5" customHeight="1">
      <c r="A26" s="390" t="s">
        <v>24</v>
      </c>
      <c r="B26" s="391"/>
      <c r="C26" s="392"/>
      <c r="D26" s="18"/>
      <c r="E26" s="18">
        <f>SUM(E19:E25)</f>
        <v>100</v>
      </c>
      <c r="F26" s="19">
        <v>8112704</v>
      </c>
      <c r="G26" s="19">
        <v>7285223</v>
      </c>
      <c r="H26" s="20">
        <f>SUM(H19:H25)</f>
        <v>75</v>
      </c>
      <c r="I26" s="20">
        <f t="shared" ref="I26:O26" si="10">SUM(I18:I25)</f>
        <v>65</v>
      </c>
      <c r="J26" s="20">
        <f>SUM(J19:J25)</f>
        <v>23</v>
      </c>
      <c r="K26" s="20">
        <f t="shared" si="10"/>
        <v>19</v>
      </c>
      <c r="L26" s="20">
        <f>SUM(L19:L25)</f>
        <v>25</v>
      </c>
      <c r="M26" s="20">
        <f t="shared" si="10"/>
        <v>20</v>
      </c>
      <c r="N26" s="20">
        <f>SUM(N19:N25)</f>
        <v>27</v>
      </c>
      <c r="O26" s="20">
        <f t="shared" si="10"/>
        <v>26</v>
      </c>
      <c r="P26" s="20">
        <f>SUM(P19:P25)</f>
        <v>0</v>
      </c>
      <c r="Q26" s="9"/>
      <c r="R26" s="14">
        <f t="shared" si="4"/>
        <v>75</v>
      </c>
      <c r="S26" s="14">
        <f t="shared" si="5"/>
        <v>65</v>
      </c>
      <c r="T26" s="14">
        <f t="shared" si="6"/>
        <v>-10</v>
      </c>
      <c r="U26" s="14"/>
      <c r="V26" s="5">
        <f t="shared" si="7"/>
        <v>96.296296296296291</v>
      </c>
      <c r="W26" s="5">
        <f t="shared" si="8"/>
        <v>89.80018252853796</v>
      </c>
      <c r="X26" s="5">
        <f t="shared" si="9"/>
        <v>93.2540357027125</v>
      </c>
    </row>
    <row r="27" spans="1:24" ht="14.25" customHeight="1">
      <c r="F27" s="10"/>
    </row>
    <row r="28" spans="1:24" ht="14.25" customHeight="1">
      <c r="B28" s="11" t="s">
        <v>25</v>
      </c>
      <c r="F28" s="10"/>
      <c r="H28" s="6" t="s">
        <v>26</v>
      </c>
    </row>
    <row r="31" spans="1:24" ht="14.25" customHeight="1">
      <c r="B31" s="371"/>
      <c r="C31" s="371"/>
      <c r="D31" s="371"/>
      <c r="E31" s="27"/>
      <c r="F31" s="27"/>
      <c r="G31" s="27"/>
      <c r="H31" s="27"/>
      <c r="I31" s="27"/>
      <c r="J31" s="28"/>
      <c r="K31" s="28"/>
      <c r="L31" s="28"/>
      <c r="M31" s="28"/>
      <c r="N31" s="28"/>
      <c r="O31" s="28"/>
      <c r="P31" s="28"/>
      <c r="Q31" s="27"/>
      <c r="R31" s="27"/>
      <c r="S31" s="27"/>
      <c r="T31" s="27"/>
      <c r="U31" s="27"/>
      <c r="V31" s="27"/>
      <c r="W31" s="27"/>
    </row>
    <row r="32" spans="1:24" ht="14.25" customHeight="1">
      <c r="B32" s="27"/>
      <c r="C32" s="27"/>
      <c r="D32" s="27"/>
      <c r="E32" s="27"/>
      <c r="F32" s="27"/>
      <c r="G32" s="27"/>
      <c r="H32" s="27"/>
      <c r="I32" s="27"/>
      <c r="J32" s="28"/>
      <c r="K32" s="28"/>
      <c r="L32" s="28"/>
      <c r="M32" s="28"/>
      <c r="N32" s="28"/>
      <c r="O32" s="28"/>
      <c r="P32" s="28"/>
      <c r="Q32" s="27"/>
      <c r="R32" s="27"/>
      <c r="S32" s="27"/>
      <c r="T32" s="27"/>
      <c r="U32" s="27"/>
      <c r="V32" s="27"/>
      <c r="W32" s="27"/>
    </row>
    <row r="33" spans="2:23" ht="14.25" customHeight="1">
      <c r="B33" s="27"/>
      <c r="C33" s="27"/>
      <c r="D33" s="27"/>
      <c r="E33" s="27"/>
      <c r="F33" s="27"/>
      <c r="G33" s="27"/>
      <c r="H33" s="27"/>
      <c r="I33" s="27"/>
      <c r="J33" s="28"/>
      <c r="K33" s="28"/>
      <c r="L33" s="28"/>
      <c r="M33" s="28"/>
      <c r="N33" s="28"/>
      <c r="O33" s="28"/>
      <c r="P33" s="28"/>
      <c r="Q33" s="27"/>
      <c r="R33" s="27"/>
      <c r="S33" s="27"/>
      <c r="T33" s="27"/>
      <c r="U33" s="27"/>
      <c r="V33" s="27"/>
      <c r="W33" s="27"/>
    </row>
    <row r="34" spans="2:23" ht="14.25" customHeight="1">
      <c r="B34" s="372"/>
      <c r="C34" s="372"/>
      <c r="D34" s="372"/>
      <c r="I34" s="372"/>
      <c r="J34" s="372"/>
      <c r="K34" s="372"/>
      <c r="L34" s="372"/>
      <c r="M34" s="372"/>
      <c r="N34" s="372"/>
      <c r="O34" s="372"/>
      <c r="P34" s="372"/>
      <c r="Q34" s="372"/>
      <c r="R34" s="372"/>
      <c r="S34" s="372"/>
      <c r="T34" s="372"/>
      <c r="U34" s="372"/>
      <c r="V34" s="372"/>
      <c r="W34" s="372"/>
    </row>
    <row r="40" spans="2:23" s="1" customFormat="1" ht="45" customHeight="1"/>
    <row r="41" spans="2:23" s="1" customFormat="1" ht="45" customHeight="1"/>
    <row r="42" spans="2:23" s="1" customFormat="1" ht="45" customHeight="1"/>
    <row r="43" spans="2:23" s="1" customFormat="1" ht="45" customHeight="1"/>
    <row r="44" spans="2:23" s="1" customFormat="1" ht="45" customHeight="1"/>
    <row r="45" spans="2:23" s="1" customFormat="1" ht="45" customHeight="1"/>
  </sheetData>
  <sheetProtection sheet="1" objects="1" scenarios="1"/>
  <mergeCells count="38">
    <mergeCell ref="N17:O17"/>
    <mergeCell ref="A4:X4"/>
    <mergeCell ref="A1:X1"/>
    <mergeCell ref="A2:X2"/>
    <mergeCell ref="A3:X3"/>
    <mergeCell ref="A26:C26"/>
    <mergeCell ref="E17:E18"/>
    <mergeCell ref="F17:G17"/>
    <mergeCell ref="H17:I17"/>
    <mergeCell ref="B22:C22"/>
    <mergeCell ref="B21:C21"/>
    <mergeCell ref="A11:B11"/>
    <mergeCell ref="A9:B9"/>
    <mergeCell ref="A10:B10"/>
    <mergeCell ref="R17:T17"/>
    <mergeCell ref="B18:C18"/>
    <mergeCell ref="A12:B12"/>
    <mergeCell ref="A6:X6"/>
    <mergeCell ref="A7:X7"/>
    <mergeCell ref="A5:X5"/>
    <mergeCell ref="A13:B13"/>
    <mergeCell ref="A14:X14"/>
    <mergeCell ref="B31:D31"/>
    <mergeCell ref="B34:D34"/>
    <mergeCell ref="I34:W34"/>
    <mergeCell ref="A15:X15"/>
    <mergeCell ref="J17:K17"/>
    <mergeCell ref="U17:U18"/>
    <mergeCell ref="B23:C23"/>
    <mergeCell ref="B24:C24"/>
    <mergeCell ref="B25:C25"/>
    <mergeCell ref="B20:C20"/>
    <mergeCell ref="B19:C19"/>
    <mergeCell ref="V17:X17"/>
    <mergeCell ref="A17:C17"/>
    <mergeCell ref="D17:D18"/>
    <mergeCell ref="P17:Q17"/>
    <mergeCell ref="L17:M17"/>
  </mergeCells>
  <phoneticPr fontId="2" type="noConversion"/>
  <printOptions horizontalCentered="1"/>
  <pageMargins left="0.19685039370078741" right="0.19685039370078741" top="0.39370078740157483" bottom="0.39370078740157483" header="0" footer="0"/>
  <pageSetup scale="65" orientation="landscape" r:id="rId1"/>
  <headerFooter alignWithMargins="0">
    <oddFooter>ISAF-82e7fbfb-0ce8-3c42-d169-1f7568eda464
10/28/2022 1:44:36 PM</oddFooter>
    <evenFooter>ISAF-82e7fbfb-0ce8-3c42-d169-1f7568eda464
10/28/2022 1:44:36 PM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opLeftCell="B27" workbookViewId="0">
      <selection activeCell="A39" sqref="A39:X39"/>
    </sheetView>
  </sheetViews>
  <sheetFormatPr baseColWidth="10" defaultRowHeight="12.75"/>
  <cols>
    <col min="1" max="1" width="5.42578125" style="35" customWidth="1"/>
    <col min="2" max="2" width="12" style="35" customWidth="1"/>
    <col min="3" max="3" width="40.7109375" style="35" customWidth="1"/>
    <col min="4" max="5" width="11.42578125" style="35"/>
    <col min="6" max="6" width="13.42578125" style="35" customWidth="1"/>
    <col min="7" max="7" width="11.140625" style="35" customWidth="1"/>
    <col min="8" max="8" width="9.85546875" style="35" hidden="1" customWidth="1"/>
    <col min="9" max="9" width="8.85546875" style="35" hidden="1" customWidth="1"/>
    <col min="10" max="10" width="9.7109375" style="35" hidden="1" customWidth="1"/>
    <col min="11" max="13" width="8.85546875" style="35" hidden="1" customWidth="1"/>
    <col min="14" max="15" width="8.85546875" style="35" customWidth="1"/>
    <col min="16" max="17" width="8.85546875" style="35" hidden="1" customWidth="1"/>
    <col min="18" max="20" width="8.85546875" style="35" customWidth="1"/>
    <col min="21" max="21" width="12.85546875" style="35" customWidth="1"/>
    <col min="22" max="24" width="8.8554687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 ht="13.5" customHeight="1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 ht="13.5" customHeight="1">
      <c r="A6" s="383" t="s">
        <v>166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11" t="s">
        <v>36</v>
      </c>
      <c r="B9" s="6"/>
      <c r="C9" s="11" t="s">
        <v>167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Q9" s="6"/>
    </row>
    <row r="10" spans="1:24">
      <c r="A10" s="31" t="s">
        <v>0</v>
      </c>
      <c r="B10" s="31"/>
      <c r="C10" s="31" t="s">
        <v>168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31" t="s">
        <v>62</v>
      </c>
      <c r="B11" s="32"/>
      <c r="C11" s="31" t="s">
        <v>169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31" t="s">
        <v>6</v>
      </c>
      <c r="B12" s="32"/>
      <c r="C12" s="31" t="s">
        <v>170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31" t="s">
        <v>38</v>
      </c>
      <c r="B13" s="32"/>
      <c r="C13" s="31" t="s">
        <v>1061</v>
      </c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X13" s="45"/>
    </row>
    <row r="14" spans="1:24" ht="18.75" customHeight="1">
      <c r="A14" s="383" t="s">
        <v>3</v>
      </c>
      <c r="B14" s="383"/>
      <c r="C14" s="383"/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383"/>
      <c r="W14" s="383"/>
      <c r="X14" s="383"/>
    </row>
    <row r="15" spans="1:24" ht="18.75" customHeight="1">
      <c r="A15" s="429" t="s">
        <v>171</v>
      </c>
      <c r="B15" s="429"/>
      <c r="C15" s="429"/>
      <c r="D15" s="429"/>
      <c r="E15" s="429"/>
      <c r="F15" s="429"/>
      <c r="G15" s="429"/>
      <c r="H15" s="429"/>
      <c r="I15" s="429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29"/>
    </row>
    <row r="16" spans="1:24" ht="23.25" customHeight="1">
      <c r="A16" s="374" t="s">
        <v>4</v>
      </c>
      <c r="B16" s="387"/>
      <c r="C16" s="375"/>
      <c r="D16" s="388" t="s">
        <v>7</v>
      </c>
      <c r="E16" s="388" t="s">
        <v>17</v>
      </c>
      <c r="F16" s="384" t="s">
        <v>18</v>
      </c>
      <c r="G16" s="386"/>
      <c r="H16" s="384" t="s">
        <v>19</v>
      </c>
      <c r="I16" s="386"/>
      <c r="J16" s="374" t="s">
        <v>13</v>
      </c>
      <c r="K16" s="375"/>
      <c r="L16" s="374" t="s">
        <v>9</v>
      </c>
      <c r="M16" s="375"/>
      <c r="N16" s="374" t="s">
        <v>12</v>
      </c>
      <c r="O16" s="375"/>
      <c r="P16" s="374" t="s">
        <v>14</v>
      </c>
      <c r="Q16" s="375"/>
      <c r="R16" s="393" t="s">
        <v>27</v>
      </c>
      <c r="S16" s="393"/>
      <c r="T16" s="393"/>
      <c r="U16" s="397" t="s">
        <v>28</v>
      </c>
      <c r="V16" s="384" t="s">
        <v>30</v>
      </c>
      <c r="W16" s="385"/>
      <c r="X16" s="386"/>
    </row>
    <row r="17" spans="1:24">
      <c r="A17" s="2" t="s">
        <v>16</v>
      </c>
      <c r="B17" s="393" t="s">
        <v>5</v>
      </c>
      <c r="C17" s="393"/>
      <c r="D17" s="389"/>
      <c r="E17" s="389"/>
      <c r="F17" s="8" t="s">
        <v>20</v>
      </c>
      <c r="G17" s="8" t="s">
        <v>21</v>
      </c>
      <c r="H17" s="8" t="s">
        <v>22</v>
      </c>
      <c r="I17" s="8" t="s">
        <v>23</v>
      </c>
      <c r="J17" s="3" t="s">
        <v>10</v>
      </c>
      <c r="K17" s="3" t="s">
        <v>11</v>
      </c>
      <c r="L17" s="3" t="s">
        <v>10</v>
      </c>
      <c r="M17" s="3" t="s">
        <v>11</v>
      </c>
      <c r="N17" s="3" t="s">
        <v>10</v>
      </c>
      <c r="O17" s="3" t="s">
        <v>11</v>
      </c>
      <c r="P17" s="3" t="s">
        <v>10</v>
      </c>
      <c r="Q17" s="3" t="s">
        <v>11</v>
      </c>
      <c r="R17" s="3" t="s">
        <v>10</v>
      </c>
      <c r="S17" s="3" t="s">
        <v>11</v>
      </c>
      <c r="T17" s="3" t="s">
        <v>29</v>
      </c>
      <c r="U17" s="397"/>
      <c r="V17" s="8" t="s">
        <v>31</v>
      </c>
      <c r="W17" s="8" t="s">
        <v>32</v>
      </c>
      <c r="X17" s="8" t="s">
        <v>33</v>
      </c>
    </row>
    <row r="18" spans="1:24" ht="27.75" customHeight="1">
      <c r="A18" s="9">
        <v>1</v>
      </c>
      <c r="B18" s="378" t="s">
        <v>172</v>
      </c>
      <c r="C18" s="379"/>
      <c r="D18" s="18" t="s">
        <v>173</v>
      </c>
      <c r="E18" s="54">
        <v>0.1</v>
      </c>
      <c r="F18" s="17">
        <f t="shared" ref="F18:F35" si="0">$F$36*E18</f>
        <v>1816715.6</v>
      </c>
      <c r="G18" s="17">
        <f t="shared" ref="G18:G35" si="1">$G$36*E18</f>
        <v>1751403.5</v>
      </c>
      <c r="H18" s="14">
        <f>J18+L18+N18+P18</f>
        <v>17</v>
      </c>
      <c r="I18" s="14">
        <f>K18+M18+O18+Q18</f>
        <v>24</v>
      </c>
      <c r="J18" s="9">
        <v>6</v>
      </c>
      <c r="K18" s="37">
        <v>9</v>
      </c>
      <c r="L18" s="9">
        <v>5</v>
      </c>
      <c r="M18" s="5">
        <v>7</v>
      </c>
      <c r="N18" s="9">
        <v>6</v>
      </c>
      <c r="O18" s="5">
        <v>8</v>
      </c>
      <c r="P18" s="9"/>
      <c r="Q18" s="5"/>
      <c r="R18" s="13">
        <f t="shared" ref="R18:S36" si="2">J18+L18+N18+P18</f>
        <v>17</v>
      </c>
      <c r="S18" s="13">
        <f t="shared" si="2"/>
        <v>24</v>
      </c>
      <c r="T18" s="13">
        <f>S18-R18</f>
        <v>7</v>
      </c>
      <c r="U18" s="21"/>
      <c r="V18" s="5">
        <f>O18/N18*100</f>
        <v>133.33333333333331</v>
      </c>
      <c r="W18" s="5">
        <f t="shared" ref="W18:W36" si="3">G18/F18*100</f>
        <v>96.404935367979434</v>
      </c>
      <c r="X18" s="5">
        <f t="shared" ref="X18:X36" si="4">V18/W18*100</f>
        <v>138.30550565113447</v>
      </c>
    </row>
    <row r="19" spans="1:24" ht="24.75" customHeight="1">
      <c r="A19" s="9">
        <v>2</v>
      </c>
      <c r="B19" s="378" t="s">
        <v>174</v>
      </c>
      <c r="C19" s="379"/>
      <c r="D19" s="18" t="s">
        <v>175</v>
      </c>
      <c r="E19" s="54">
        <v>0.1</v>
      </c>
      <c r="F19" s="17">
        <f t="shared" si="0"/>
        <v>1816715.6</v>
      </c>
      <c r="G19" s="17">
        <f t="shared" si="1"/>
        <v>1751403.5</v>
      </c>
      <c r="H19" s="14">
        <f t="shared" ref="H19:I35" si="5">J19+L19+N19+P19</f>
        <v>17</v>
      </c>
      <c r="I19" s="14">
        <f t="shared" si="5"/>
        <v>24</v>
      </c>
      <c r="J19" s="9">
        <v>6</v>
      </c>
      <c r="K19" s="37">
        <v>9</v>
      </c>
      <c r="L19" s="9">
        <v>5</v>
      </c>
      <c r="M19" s="5">
        <v>8</v>
      </c>
      <c r="N19" s="9">
        <v>6</v>
      </c>
      <c r="O19" s="5">
        <v>7</v>
      </c>
      <c r="P19" s="9"/>
      <c r="Q19" s="5"/>
      <c r="R19" s="13">
        <f t="shared" si="2"/>
        <v>17</v>
      </c>
      <c r="S19" s="13">
        <f t="shared" si="2"/>
        <v>24</v>
      </c>
      <c r="T19" s="13">
        <f t="shared" ref="T19:T36" si="6">S19-R19</f>
        <v>7</v>
      </c>
      <c r="U19" s="21"/>
      <c r="V19" s="5">
        <f t="shared" ref="V19:V36" si="7">O19/N19*100</f>
        <v>116.66666666666667</v>
      </c>
      <c r="W19" s="5">
        <f t="shared" si="3"/>
        <v>96.404935367979434</v>
      </c>
      <c r="X19" s="5">
        <f t="shared" si="4"/>
        <v>121.01731744474267</v>
      </c>
    </row>
    <row r="20" spans="1:24" ht="33" customHeight="1">
      <c r="A20" s="9">
        <v>3</v>
      </c>
      <c r="B20" s="378" t="s">
        <v>176</v>
      </c>
      <c r="C20" s="379"/>
      <c r="D20" s="18" t="s">
        <v>177</v>
      </c>
      <c r="E20" s="54">
        <v>0.05</v>
      </c>
      <c r="F20" s="17">
        <f t="shared" si="0"/>
        <v>908357.8</v>
      </c>
      <c r="G20" s="17">
        <f t="shared" si="1"/>
        <v>875701.75</v>
      </c>
      <c r="H20" s="14">
        <f t="shared" si="5"/>
        <v>17</v>
      </c>
      <c r="I20" s="14">
        <f t="shared" si="5"/>
        <v>25</v>
      </c>
      <c r="J20" s="9">
        <v>6</v>
      </c>
      <c r="K20" s="37">
        <v>10</v>
      </c>
      <c r="L20" s="9">
        <v>5</v>
      </c>
      <c r="M20" s="5">
        <v>8</v>
      </c>
      <c r="N20" s="9">
        <v>6</v>
      </c>
      <c r="O20" s="5">
        <v>7</v>
      </c>
      <c r="P20" s="9"/>
      <c r="Q20" s="5"/>
      <c r="R20" s="13">
        <f t="shared" si="2"/>
        <v>17</v>
      </c>
      <c r="S20" s="13">
        <f t="shared" si="2"/>
        <v>25</v>
      </c>
      <c r="T20" s="13">
        <f t="shared" si="6"/>
        <v>8</v>
      </c>
      <c r="U20" s="21"/>
      <c r="V20" s="5">
        <f t="shared" si="7"/>
        <v>116.66666666666667</v>
      </c>
      <c r="W20" s="5">
        <f t="shared" si="3"/>
        <v>96.404935367979434</v>
      </c>
      <c r="X20" s="5">
        <f t="shared" si="4"/>
        <v>121.01731744474267</v>
      </c>
    </row>
    <row r="21" spans="1:24" ht="33" customHeight="1">
      <c r="A21" s="9">
        <v>4</v>
      </c>
      <c r="B21" s="378" t="s">
        <v>178</v>
      </c>
      <c r="C21" s="379"/>
      <c r="D21" s="18" t="s">
        <v>177</v>
      </c>
      <c r="E21" s="54">
        <v>0.05</v>
      </c>
      <c r="F21" s="17">
        <f t="shared" si="0"/>
        <v>908357.8</v>
      </c>
      <c r="G21" s="17">
        <f t="shared" si="1"/>
        <v>875701.75</v>
      </c>
      <c r="H21" s="14">
        <f t="shared" si="5"/>
        <v>900</v>
      </c>
      <c r="I21" s="14">
        <f t="shared" si="5"/>
        <v>2726</v>
      </c>
      <c r="J21" s="9">
        <v>300</v>
      </c>
      <c r="K21" s="37">
        <v>776</v>
      </c>
      <c r="L21" s="9">
        <v>300</v>
      </c>
      <c r="M21" s="5">
        <v>1022</v>
      </c>
      <c r="N21" s="9">
        <v>300</v>
      </c>
      <c r="O21" s="5">
        <v>928</v>
      </c>
      <c r="P21" s="9"/>
      <c r="Q21" s="5"/>
      <c r="R21" s="13">
        <f t="shared" si="2"/>
        <v>900</v>
      </c>
      <c r="S21" s="13">
        <f t="shared" si="2"/>
        <v>2726</v>
      </c>
      <c r="T21" s="13">
        <f t="shared" si="6"/>
        <v>1826</v>
      </c>
      <c r="U21" s="21"/>
      <c r="V21" s="5">
        <f t="shared" si="7"/>
        <v>309.33333333333331</v>
      </c>
      <c r="W21" s="5">
        <f t="shared" si="3"/>
        <v>96.404935367979434</v>
      </c>
      <c r="X21" s="5">
        <f t="shared" si="4"/>
        <v>320.86877311063199</v>
      </c>
    </row>
    <row r="22" spans="1:24" ht="32.25" customHeight="1">
      <c r="A22" s="9">
        <v>5</v>
      </c>
      <c r="B22" s="378" t="s">
        <v>179</v>
      </c>
      <c r="C22" s="379"/>
      <c r="D22" s="18" t="s">
        <v>177</v>
      </c>
      <c r="E22" s="54">
        <v>0.05</v>
      </c>
      <c r="F22" s="17">
        <f t="shared" si="0"/>
        <v>908357.8</v>
      </c>
      <c r="G22" s="17">
        <f t="shared" si="1"/>
        <v>875701.75</v>
      </c>
      <c r="H22" s="14">
        <f t="shared" si="5"/>
        <v>0</v>
      </c>
      <c r="I22" s="14">
        <f t="shared" si="5"/>
        <v>4</v>
      </c>
      <c r="J22" s="9">
        <v>0</v>
      </c>
      <c r="K22" s="37">
        <v>1</v>
      </c>
      <c r="L22" s="9">
        <v>0</v>
      </c>
      <c r="M22" s="5">
        <v>2</v>
      </c>
      <c r="N22" s="9">
        <v>0</v>
      </c>
      <c r="O22" s="5">
        <v>1</v>
      </c>
      <c r="P22" s="9"/>
      <c r="Q22" s="5"/>
      <c r="R22" s="13">
        <f t="shared" si="2"/>
        <v>0</v>
      </c>
      <c r="S22" s="13">
        <f t="shared" si="2"/>
        <v>4</v>
      </c>
      <c r="T22" s="13">
        <f t="shared" si="6"/>
        <v>4</v>
      </c>
      <c r="U22" s="21"/>
      <c r="V22" s="5" t="e">
        <f>O22/N22*100</f>
        <v>#DIV/0!</v>
      </c>
      <c r="W22" s="5">
        <f t="shared" si="3"/>
        <v>96.404935367979434</v>
      </c>
      <c r="X22" s="5" t="e">
        <f t="shared" si="4"/>
        <v>#DIV/0!</v>
      </c>
    </row>
    <row r="23" spans="1:24" ht="36" customHeight="1">
      <c r="A23" s="9">
        <v>6</v>
      </c>
      <c r="B23" s="378" t="s">
        <v>180</v>
      </c>
      <c r="C23" s="379"/>
      <c r="D23" s="18" t="s">
        <v>181</v>
      </c>
      <c r="E23" s="54">
        <v>0.05</v>
      </c>
      <c r="F23" s="17">
        <f t="shared" si="0"/>
        <v>908357.8</v>
      </c>
      <c r="G23" s="17">
        <f t="shared" si="1"/>
        <v>875701.75</v>
      </c>
      <c r="H23" s="14">
        <f t="shared" si="5"/>
        <v>3</v>
      </c>
      <c r="I23" s="14">
        <f t="shared" si="5"/>
        <v>0</v>
      </c>
      <c r="J23" s="9">
        <v>1</v>
      </c>
      <c r="K23" s="37">
        <v>0</v>
      </c>
      <c r="L23" s="9">
        <v>1</v>
      </c>
      <c r="M23" s="5">
        <v>0</v>
      </c>
      <c r="N23" s="9">
        <v>1</v>
      </c>
      <c r="O23" s="5">
        <v>0</v>
      </c>
      <c r="P23" s="9"/>
      <c r="Q23" s="5"/>
      <c r="R23" s="13">
        <f t="shared" si="2"/>
        <v>3</v>
      </c>
      <c r="S23" s="13">
        <f>K23+M23+O23+Q23</f>
        <v>0</v>
      </c>
      <c r="T23" s="13">
        <f>S23-R23</f>
        <v>-3</v>
      </c>
      <c r="U23" s="21"/>
      <c r="V23" s="5">
        <f t="shared" si="7"/>
        <v>0</v>
      </c>
      <c r="W23" s="5">
        <f t="shared" si="3"/>
        <v>96.404935367979434</v>
      </c>
      <c r="X23" s="5">
        <f t="shared" si="4"/>
        <v>0</v>
      </c>
    </row>
    <row r="24" spans="1:24" ht="25.5" customHeight="1">
      <c r="A24" s="9">
        <v>7</v>
      </c>
      <c r="B24" s="378" t="s">
        <v>182</v>
      </c>
      <c r="C24" s="379"/>
      <c r="D24" s="18" t="s">
        <v>177</v>
      </c>
      <c r="E24" s="54">
        <v>0.05</v>
      </c>
      <c r="F24" s="17">
        <f t="shared" si="0"/>
        <v>908357.8</v>
      </c>
      <c r="G24" s="17">
        <f t="shared" si="1"/>
        <v>875701.75</v>
      </c>
      <c r="H24" s="14">
        <f t="shared" si="5"/>
        <v>280</v>
      </c>
      <c r="I24" s="14">
        <f t="shared" si="5"/>
        <v>124</v>
      </c>
      <c r="J24" s="9">
        <v>100</v>
      </c>
      <c r="K24" s="37">
        <v>31</v>
      </c>
      <c r="L24" s="9">
        <v>80</v>
      </c>
      <c r="M24" s="5">
        <v>41</v>
      </c>
      <c r="N24" s="9">
        <v>100</v>
      </c>
      <c r="O24" s="5">
        <v>52</v>
      </c>
      <c r="P24" s="9"/>
      <c r="Q24" s="5"/>
      <c r="R24" s="13">
        <f t="shared" si="2"/>
        <v>280</v>
      </c>
      <c r="S24" s="13">
        <f>K24+M24+O24+Q24</f>
        <v>124</v>
      </c>
      <c r="T24" s="13">
        <f>S24-R24</f>
        <v>-156</v>
      </c>
      <c r="U24" s="21"/>
      <c r="V24" s="5">
        <f t="shared" si="7"/>
        <v>52</v>
      </c>
      <c r="W24" s="5">
        <f t="shared" si="3"/>
        <v>96.404935367979434</v>
      </c>
      <c r="X24" s="5">
        <f t="shared" si="4"/>
        <v>53.939147203942447</v>
      </c>
    </row>
    <row r="25" spans="1:24" ht="27" customHeight="1">
      <c r="A25" s="9">
        <v>8</v>
      </c>
      <c r="B25" s="378" t="s">
        <v>183</v>
      </c>
      <c r="C25" s="379"/>
      <c r="D25" s="18" t="s">
        <v>177</v>
      </c>
      <c r="E25" s="54">
        <v>0.05</v>
      </c>
      <c r="F25" s="17">
        <f t="shared" si="0"/>
        <v>908357.8</v>
      </c>
      <c r="G25" s="17">
        <f t="shared" si="1"/>
        <v>875701.75</v>
      </c>
      <c r="H25" s="14">
        <f t="shared" si="5"/>
        <v>320</v>
      </c>
      <c r="I25" s="14">
        <f t="shared" si="5"/>
        <v>156</v>
      </c>
      <c r="J25" s="9">
        <v>100</v>
      </c>
      <c r="K25" s="37">
        <v>86</v>
      </c>
      <c r="L25" s="9">
        <v>120</v>
      </c>
      <c r="M25" s="5">
        <v>28</v>
      </c>
      <c r="N25" s="9">
        <v>100</v>
      </c>
      <c r="O25" s="5">
        <v>42</v>
      </c>
      <c r="P25" s="9"/>
      <c r="Q25" s="5"/>
      <c r="R25" s="13">
        <f t="shared" si="2"/>
        <v>320</v>
      </c>
      <c r="S25" s="13">
        <f>K25+M25+O25+Q25</f>
        <v>156</v>
      </c>
      <c r="T25" s="13">
        <f>S25-R25</f>
        <v>-164</v>
      </c>
      <c r="U25" s="21"/>
      <c r="V25" s="5">
        <f t="shared" si="7"/>
        <v>42</v>
      </c>
      <c r="W25" s="5">
        <f t="shared" si="3"/>
        <v>96.404935367979434</v>
      </c>
      <c r="X25" s="5">
        <f t="shared" si="4"/>
        <v>43.566234280107359</v>
      </c>
    </row>
    <row r="26" spans="1:24" ht="31.5" customHeight="1">
      <c r="A26" s="9">
        <v>9</v>
      </c>
      <c r="B26" s="378" t="s">
        <v>184</v>
      </c>
      <c r="C26" s="379"/>
      <c r="D26" s="18" t="s">
        <v>185</v>
      </c>
      <c r="E26" s="54">
        <v>0.05</v>
      </c>
      <c r="F26" s="17">
        <f t="shared" si="0"/>
        <v>908357.8</v>
      </c>
      <c r="G26" s="17">
        <f t="shared" si="1"/>
        <v>875701.75</v>
      </c>
      <c r="H26" s="14">
        <f t="shared" si="5"/>
        <v>9</v>
      </c>
      <c r="I26" s="14">
        <f t="shared" si="5"/>
        <v>3</v>
      </c>
      <c r="J26" s="9">
        <v>3</v>
      </c>
      <c r="K26" s="37">
        <v>0</v>
      </c>
      <c r="L26" s="9">
        <v>3</v>
      </c>
      <c r="M26" s="5">
        <v>2</v>
      </c>
      <c r="N26" s="9">
        <v>3</v>
      </c>
      <c r="O26" s="5">
        <v>1</v>
      </c>
      <c r="P26" s="9"/>
      <c r="Q26" s="5"/>
      <c r="R26" s="13">
        <f t="shared" si="2"/>
        <v>9</v>
      </c>
      <c r="S26" s="13">
        <f>K26+M26+O26+Q26</f>
        <v>3</v>
      </c>
      <c r="T26" s="13">
        <f>S26-R26</f>
        <v>-6</v>
      </c>
      <c r="U26" s="21"/>
      <c r="V26" s="5">
        <f t="shared" si="7"/>
        <v>33.333333333333329</v>
      </c>
      <c r="W26" s="5">
        <f t="shared" si="3"/>
        <v>96.404935367979434</v>
      </c>
      <c r="X26" s="5">
        <f t="shared" si="4"/>
        <v>34.576376412783617</v>
      </c>
    </row>
    <row r="27" spans="1:24" ht="34.5" customHeight="1">
      <c r="A27" s="9">
        <v>10</v>
      </c>
      <c r="B27" s="378" t="s">
        <v>186</v>
      </c>
      <c r="C27" s="379"/>
      <c r="D27" s="18" t="s">
        <v>187</v>
      </c>
      <c r="E27" s="54">
        <v>0.05</v>
      </c>
      <c r="F27" s="17">
        <f t="shared" si="0"/>
        <v>908357.8</v>
      </c>
      <c r="G27" s="17">
        <f t="shared" si="1"/>
        <v>875701.75</v>
      </c>
      <c r="H27" s="14">
        <f t="shared" si="5"/>
        <v>9</v>
      </c>
      <c r="I27" s="14">
        <f t="shared" si="5"/>
        <v>14</v>
      </c>
      <c r="J27" s="9">
        <v>3</v>
      </c>
      <c r="K27" s="37">
        <v>3</v>
      </c>
      <c r="L27" s="9">
        <v>3</v>
      </c>
      <c r="M27" s="5">
        <v>8</v>
      </c>
      <c r="N27" s="9">
        <v>3</v>
      </c>
      <c r="O27" s="5">
        <v>3</v>
      </c>
      <c r="P27" s="9"/>
      <c r="Q27" s="5"/>
      <c r="R27" s="13">
        <f t="shared" si="2"/>
        <v>9</v>
      </c>
      <c r="S27" s="13">
        <f t="shared" si="2"/>
        <v>14</v>
      </c>
      <c r="T27" s="13">
        <f t="shared" si="6"/>
        <v>5</v>
      </c>
      <c r="U27" s="21"/>
      <c r="V27" s="5">
        <f t="shared" si="7"/>
        <v>100</v>
      </c>
      <c r="W27" s="5">
        <f t="shared" si="3"/>
        <v>96.404935367979434</v>
      </c>
      <c r="X27" s="5">
        <f t="shared" si="4"/>
        <v>103.72912923835085</v>
      </c>
    </row>
    <row r="28" spans="1:24" ht="26.25" customHeight="1">
      <c r="A28" s="9">
        <v>11</v>
      </c>
      <c r="B28" s="378" t="s">
        <v>188</v>
      </c>
      <c r="C28" s="379"/>
      <c r="D28" s="18" t="s">
        <v>177</v>
      </c>
      <c r="E28" s="54">
        <v>0.05</v>
      </c>
      <c r="F28" s="17">
        <f t="shared" si="0"/>
        <v>908357.8</v>
      </c>
      <c r="G28" s="17">
        <f t="shared" si="1"/>
        <v>875701.75</v>
      </c>
      <c r="H28" s="14">
        <f t="shared" si="5"/>
        <v>24</v>
      </c>
      <c r="I28" s="14">
        <f t="shared" si="5"/>
        <v>34</v>
      </c>
      <c r="J28" s="9">
        <v>8</v>
      </c>
      <c r="K28" s="37">
        <v>11</v>
      </c>
      <c r="L28" s="9">
        <v>8</v>
      </c>
      <c r="M28" s="5">
        <v>8</v>
      </c>
      <c r="N28" s="9">
        <v>8</v>
      </c>
      <c r="O28" s="5">
        <v>15</v>
      </c>
      <c r="P28" s="9"/>
      <c r="Q28" s="5"/>
      <c r="R28" s="13">
        <f t="shared" si="2"/>
        <v>24</v>
      </c>
      <c r="S28" s="13">
        <f t="shared" si="2"/>
        <v>34</v>
      </c>
      <c r="T28" s="13">
        <f t="shared" si="6"/>
        <v>10</v>
      </c>
      <c r="U28" s="21"/>
      <c r="V28" s="5">
        <f t="shared" si="7"/>
        <v>187.5</v>
      </c>
      <c r="W28" s="5">
        <f t="shared" si="3"/>
        <v>96.404935367979434</v>
      </c>
      <c r="X28" s="5">
        <f t="shared" si="4"/>
        <v>194.49211732190784</v>
      </c>
    </row>
    <row r="29" spans="1:24" ht="30" customHeight="1">
      <c r="A29" s="9">
        <v>12</v>
      </c>
      <c r="B29" s="378" t="s">
        <v>189</v>
      </c>
      <c r="C29" s="379"/>
      <c r="D29" s="18" t="s">
        <v>190</v>
      </c>
      <c r="E29" s="54">
        <v>0.05</v>
      </c>
      <c r="F29" s="17">
        <f t="shared" si="0"/>
        <v>908357.8</v>
      </c>
      <c r="G29" s="17">
        <f t="shared" si="1"/>
        <v>875701.75</v>
      </c>
      <c r="H29" s="14">
        <f t="shared" si="5"/>
        <v>9</v>
      </c>
      <c r="I29" s="14">
        <f t="shared" si="5"/>
        <v>14</v>
      </c>
      <c r="J29" s="9">
        <v>3</v>
      </c>
      <c r="K29" s="37">
        <v>3</v>
      </c>
      <c r="L29" s="9">
        <v>3</v>
      </c>
      <c r="M29" s="5">
        <v>8</v>
      </c>
      <c r="N29" s="9">
        <v>3</v>
      </c>
      <c r="O29" s="5">
        <v>3</v>
      </c>
      <c r="P29" s="9"/>
      <c r="Q29" s="5"/>
      <c r="R29" s="13">
        <f t="shared" si="2"/>
        <v>9</v>
      </c>
      <c r="S29" s="13">
        <f t="shared" si="2"/>
        <v>14</v>
      </c>
      <c r="T29" s="13">
        <f t="shared" si="6"/>
        <v>5</v>
      </c>
      <c r="U29" s="55"/>
      <c r="V29" s="5">
        <f t="shared" si="7"/>
        <v>100</v>
      </c>
      <c r="W29" s="5">
        <f t="shared" si="3"/>
        <v>96.404935367979434</v>
      </c>
      <c r="X29" s="5">
        <f t="shared" si="4"/>
        <v>103.72912923835085</v>
      </c>
    </row>
    <row r="30" spans="1:24" ht="23.25" customHeight="1">
      <c r="A30" s="9">
        <v>13</v>
      </c>
      <c r="B30" s="378" t="s">
        <v>191</v>
      </c>
      <c r="C30" s="379"/>
      <c r="D30" s="18" t="s">
        <v>190</v>
      </c>
      <c r="E30" s="54">
        <v>0.05</v>
      </c>
      <c r="F30" s="17">
        <f t="shared" si="0"/>
        <v>908357.8</v>
      </c>
      <c r="G30" s="17">
        <f t="shared" si="1"/>
        <v>875701.75</v>
      </c>
      <c r="H30" s="14">
        <f t="shared" si="5"/>
        <v>260</v>
      </c>
      <c r="I30" s="14">
        <f t="shared" si="5"/>
        <v>505</v>
      </c>
      <c r="J30" s="9">
        <v>100</v>
      </c>
      <c r="K30" s="37">
        <v>106</v>
      </c>
      <c r="L30" s="9">
        <v>100</v>
      </c>
      <c r="M30" s="5">
        <v>187</v>
      </c>
      <c r="N30" s="9">
        <v>60</v>
      </c>
      <c r="O30" s="5">
        <v>212</v>
      </c>
      <c r="P30" s="9"/>
      <c r="Q30" s="5"/>
      <c r="R30" s="13">
        <f t="shared" si="2"/>
        <v>260</v>
      </c>
      <c r="S30" s="13">
        <f t="shared" si="2"/>
        <v>505</v>
      </c>
      <c r="T30" s="13">
        <f t="shared" si="6"/>
        <v>245</v>
      </c>
      <c r="U30" s="55"/>
      <c r="V30" s="5">
        <f t="shared" si="7"/>
        <v>353.33333333333331</v>
      </c>
      <c r="W30" s="5">
        <f t="shared" si="3"/>
        <v>96.404935367979434</v>
      </c>
      <c r="X30" s="5">
        <f t="shared" si="4"/>
        <v>366.50958997550634</v>
      </c>
    </row>
    <row r="31" spans="1:24" ht="23.25" customHeight="1">
      <c r="A31" s="9">
        <v>14</v>
      </c>
      <c r="B31" s="425" t="s">
        <v>192</v>
      </c>
      <c r="C31" s="426"/>
      <c r="D31" s="18" t="s">
        <v>193</v>
      </c>
      <c r="E31" s="54">
        <v>0.05</v>
      </c>
      <c r="F31" s="17">
        <f t="shared" si="0"/>
        <v>908357.8</v>
      </c>
      <c r="G31" s="17">
        <f t="shared" si="1"/>
        <v>875701.75</v>
      </c>
      <c r="H31" s="14">
        <f t="shared" si="5"/>
        <v>9</v>
      </c>
      <c r="I31" s="14">
        <f t="shared" si="5"/>
        <v>2</v>
      </c>
      <c r="J31" s="9">
        <v>3</v>
      </c>
      <c r="K31" s="37">
        <v>0</v>
      </c>
      <c r="L31" s="9">
        <v>3</v>
      </c>
      <c r="M31" s="5">
        <v>2</v>
      </c>
      <c r="N31" s="9">
        <v>3</v>
      </c>
      <c r="O31" s="5">
        <v>0</v>
      </c>
      <c r="P31" s="9"/>
      <c r="Q31" s="5"/>
      <c r="R31" s="13">
        <f t="shared" si="2"/>
        <v>9</v>
      </c>
      <c r="S31" s="13">
        <f>K31+M31+O31+Q31</f>
        <v>2</v>
      </c>
      <c r="T31" s="13">
        <f>S31-R31</f>
        <v>-7</v>
      </c>
      <c r="U31" s="55"/>
      <c r="V31" s="5">
        <f t="shared" si="7"/>
        <v>0</v>
      </c>
      <c r="W31" s="5">
        <f t="shared" si="3"/>
        <v>96.404935367979434</v>
      </c>
      <c r="X31" s="5">
        <f t="shared" si="4"/>
        <v>0</v>
      </c>
    </row>
    <row r="32" spans="1:24" ht="23.25" customHeight="1">
      <c r="A32" s="9">
        <v>15</v>
      </c>
      <c r="B32" s="425" t="s">
        <v>194</v>
      </c>
      <c r="C32" s="426"/>
      <c r="D32" s="18" t="s">
        <v>177</v>
      </c>
      <c r="E32" s="54">
        <v>0.05</v>
      </c>
      <c r="F32" s="17">
        <f t="shared" si="0"/>
        <v>908357.8</v>
      </c>
      <c r="G32" s="17">
        <f t="shared" si="1"/>
        <v>875701.75</v>
      </c>
      <c r="H32" s="14">
        <f t="shared" si="5"/>
        <v>1920</v>
      </c>
      <c r="I32" s="14">
        <f t="shared" si="5"/>
        <v>2262</v>
      </c>
      <c r="J32" s="9">
        <v>600</v>
      </c>
      <c r="K32" s="37">
        <v>942</v>
      </c>
      <c r="L32" s="9">
        <v>720</v>
      </c>
      <c r="M32" s="5">
        <v>351</v>
      </c>
      <c r="N32" s="9">
        <v>600</v>
      </c>
      <c r="O32" s="5">
        <v>969</v>
      </c>
      <c r="P32" s="9"/>
      <c r="Q32" s="5"/>
      <c r="R32" s="13">
        <f t="shared" si="2"/>
        <v>1920</v>
      </c>
      <c r="S32" s="13">
        <f>K32+M32+O32+Q32</f>
        <v>2262</v>
      </c>
      <c r="T32" s="13">
        <f>S32-R32</f>
        <v>342</v>
      </c>
      <c r="U32" s="55"/>
      <c r="V32" s="5">
        <f t="shared" si="7"/>
        <v>161.5</v>
      </c>
      <c r="W32" s="5">
        <f t="shared" si="3"/>
        <v>96.404935367979434</v>
      </c>
      <c r="X32" s="5">
        <f t="shared" si="4"/>
        <v>167.52254371993664</v>
      </c>
    </row>
    <row r="33" spans="1:24" ht="33.75" customHeight="1">
      <c r="A33" s="9">
        <v>16</v>
      </c>
      <c r="B33" s="427" t="s">
        <v>195</v>
      </c>
      <c r="C33" s="428"/>
      <c r="D33" s="18" t="s">
        <v>177</v>
      </c>
      <c r="E33" s="54">
        <v>0.05</v>
      </c>
      <c r="F33" s="17">
        <f t="shared" si="0"/>
        <v>908357.8</v>
      </c>
      <c r="G33" s="17">
        <f t="shared" si="1"/>
        <v>875701.75</v>
      </c>
      <c r="H33" s="14">
        <f t="shared" si="5"/>
        <v>600</v>
      </c>
      <c r="I33" s="14">
        <f t="shared" si="5"/>
        <v>1273</v>
      </c>
      <c r="J33" s="9">
        <v>200</v>
      </c>
      <c r="K33" s="37">
        <v>509</v>
      </c>
      <c r="L33" s="9">
        <v>200</v>
      </c>
      <c r="M33" s="5">
        <v>409</v>
      </c>
      <c r="N33" s="9">
        <v>200</v>
      </c>
      <c r="O33" s="5">
        <v>355</v>
      </c>
      <c r="P33" s="9"/>
      <c r="Q33" s="5"/>
      <c r="R33" s="13">
        <f>J33+L33+N33+P33</f>
        <v>600</v>
      </c>
      <c r="S33" s="13">
        <f>K33+M33+O33+Q33</f>
        <v>1273</v>
      </c>
      <c r="T33" s="13">
        <f>S33-R33</f>
        <v>673</v>
      </c>
      <c r="U33" s="55"/>
      <c r="V33" s="5">
        <f t="shared" si="7"/>
        <v>177.5</v>
      </c>
      <c r="W33" s="5">
        <f t="shared" si="3"/>
        <v>96.404935367979434</v>
      </c>
      <c r="X33" s="5">
        <f t="shared" si="4"/>
        <v>184.11920439807275</v>
      </c>
    </row>
    <row r="34" spans="1:24" ht="33.75" customHeight="1">
      <c r="A34" s="9">
        <v>17</v>
      </c>
      <c r="B34" s="427" t="s">
        <v>196</v>
      </c>
      <c r="C34" s="428"/>
      <c r="D34" s="18" t="s">
        <v>197</v>
      </c>
      <c r="E34" s="54">
        <v>0.05</v>
      </c>
      <c r="F34" s="17">
        <f t="shared" si="0"/>
        <v>908357.8</v>
      </c>
      <c r="G34" s="17">
        <f t="shared" si="1"/>
        <v>875701.75</v>
      </c>
      <c r="H34" s="14">
        <f t="shared" si="5"/>
        <v>255</v>
      </c>
      <c r="I34" s="14">
        <f t="shared" si="5"/>
        <v>302</v>
      </c>
      <c r="J34" s="9">
        <v>85</v>
      </c>
      <c r="K34" s="37">
        <v>136</v>
      </c>
      <c r="L34" s="9">
        <v>85</v>
      </c>
      <c r="M34" s="5">
        <v>86</v>
      </c>
      <c r="N34" s="9">
        <v>85</v>
      </c>
      <c r="O34" s="5">
        <v>80</v>
      </c>
      <c r="P34" s="9"/>
      <c r="Q34" s="5"/>
      <c r="R34" s="13">
        <f t="shared" si="2"/>
        <v>255</v>
      </c>
      <c r="S34" s="13">
        <f>K34+M34+O34+Q34</f>
        <v>302</v>
      </c>
      <c r="T34" s="13">
        <f>S34-R34</f>
        <v>47</v>
      </c>
      <c r="U34" s="55"/>
      <c r="V34" s="5">
        <f t="shared" si="7"/>
        <v>94.117647058823522</v>
      </c>
      <c r="W34" s="5">
        <f t="shared" si="3"/>
        <v>96.404935367979434</v>
      </c>
      <c r="X34" s="5">
        <f t="shared" si="4"/>
        <v>97.627415753741971</v>
      </c>
    </row>
    <row r="35" spans="1:24" ht="33.75" customHeight="1">
      <c r="A35" s="9">
        <v>18</v>
      </c>
      <c r="B35" s="427" t="s">
        <v>198</v>
      </c>
      <c r="C35" s="428"/>
      <c r="D35" s="18" t="s">
        <v>43</v>
      </c>
      <c r="E35" s="54">
        <v>0.05</v>
      </c>
      <c r="F35" s="17">
        <f t="shared" si="0"/>
        <v>908357.8</v>
      </c>
      <c r="G35" s="17">
        <f t="shared" si="1"/>
        <v>875701.75</v>
      </c>
      <c r="H35" s="14">
        <f t="shared" si="5"/>
        <v>9</v>
      </c>
      <c r="I35" s="14">
        <f t="shared" si="5"/>
        <v>9</v>
      </c>
      <c r="J35" s="9">
        <v>3</v>
      </c>
      <c r="K35" s="37">
        <v>3</v>
      </c>
      <c r="L35" s="9">
        <v>3</v>
      </c>
      <c r="M35" s="5">
        <v>3</v>
      </c>
      <c r="N35" s="9">
        <v>3</v>
      </c>
      <c r="O35" s="5">
        <v>3</v>
      </c>
      <c r="P35" s="9"/>
      <c r="Q35" s="5"/>
      <c r="R35" s="13">
        <f t="shared" si="2"/>
        <v>9</v>
      </c>
      <c r="S35" s="13">
        <f>K35+M35+O35+Q35</f>
        <v>9</v>
      </c>
      <c r="T35" s="13">
        <f>S35-R35</f>
        <v>0</v>
      </c>
      <c r="U35" s="55"/>
      <c r="V35" s="5">
        <f t="shared" si="7"/>
        <v>100</v>
      </c>
      <c r="W35" s="5">
        <f t="shared" si="3"/>
        <v>96.404935367979434</v>
      </c>
      <c r="X35" s="5">
        <f t="shared" si="4"/>
        <v>103.72912923835085</v>
      </c>
    </row>
    <row r="36" spans="1:24" s="1" customFormat="1" ht="21.75" customHeight="1">
      <c r="A36" s="390" t="s">
        <v>24</v>
      </c>
      <c r="B36" s="391"/>
      <c r="C36" s="392"/>
      <c r="D36" s="18"/>
      <c r="E36" s="54">
        <f>SUM(E18:E35)</f>
        <v>1.0000000000000002</v>
      </c>
      <c r="F36" s="19">
        <v>18167156</v>
      </c>
      <c r="G36" s="39">
        <v>17514035</v>
      </c>
      <c r="H36" s="18">
        <f t="shared" ref="H36:Q36" si="8">SUM(H18:H35)</f>
        <v>4658</v>
      </c>
      <c r="I36" s="18">
        <f t="shared" si="8"/>
        <v>7501</v>
      </c>
      <c r="J36" s="18">
        <f t="shared" si="8"/>
        <v>1527</v>
      </c>
      <c r="K36" s="18">
        <f t="shared" si="8"/>
        <v>2635</v>
      </c>
      <c r="L36" s="18">
        <f t="shared" si="8"/>
        <v>1644</v>
      </c>
      <c r="M36" s="18">
        <f t="shared" si="8"/>
        <v>2180</v>
      </c>
      <c r="N36" s="18">
        <f t="shared" si="8"/>
        <v>1487</v>
      </c>
      <c r="O36" s="18">
        <f t="shared" si="8"/>
        <v>2686</v>
      </c>
      <c r="P36" s="18">
        <f t="shared" si="8"/>
        <v>0</v>
      </c>
      <c r="Q36" s="18">
        <f t="shared" si="8"/>
        <v>0</v>
      </c>
      <c r="R36" s="14">
        <f t="shared" si="2"/>
        <v>4658</v>
      </c>
      <c r="S36" s="14">
        <f t="shared" si="2"/>
        <v>7501</v>
      </c>
      <c r="T36" s="14">
        <f t="shared" si="6"/>
        <v>2843</v>
      </c>
      <c r="U36" s="9"/>
      <c r="V36" s="5">
        <f t="shared" si="7"/>
        <v>180.63214525891055</v>
      </c>
      <c r="W36" s="5">
        <f t="shared" si="3"/>
        <v>96.404935367979448</v>
      </c>
      <c r="X36" s="5">
        <f t="shared" si="4"/>
        <v>187.36815140162096</v>
      </c>
    </row>
    <row r="37" spans="1:24" s="6" customFormat="1" ht="14.25" customHeight="1">
      <c r="F37" s="10"/>
    </row>
    <row r="38" spans="1:24" ht="18.75">
      <c r="A38" s="424"/>
      <c r="B38" s="424"/>
      <c r="C38" s="424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24"/>
      <c r="O38" s="424"/>
      <c r="P38" s="424"/>
      <c r="Q38" s="424"/>
      <c r="R38" s="424"/>
      <c r="S38" s="424"/>
      <c r="T38" s="424"/>
      <c r="U38" s="424"/>
      <c r="V38" s="424"/>
      <c r="W38" s="424"/>
      <c r="X38" s="424"/>
    </row>
    <row r="39" spans="1:24" ht="18.75">
      <c r="A39" s="424"/>
      <c r="B39" s="424"/>
      <c r="C39" s="424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4"/>
      <c r="O39" s="424"/>
      <c r="P39" s="424"/>
      <c r="Q39" s="424"/>
      <c r="R39" s="424"/>
      <c r="S39" s="424"/>
      <c r="T39" s="424"/>
      <c r="U39" s="424"/>
      <c r="V39" s="424"/>
      <c r="W39" s="424"/>
      <c r="X39" s="424"/>
    </row>
    <row r="40" spans="1:24">
      <c r="C40" s="65"/>
    </row>
    <row r="41" spans="1:24">
      <c r="C41" s="57"/>
    </row>
    <row r="42" spans="1:24">
      <c r="C42" s="57"/>
    </row>
  </sheetData>
  <sheetProtection sheet="1" objects="1" scenarios="1"/>
  <mergeCells count="43">
    <mergeCell ref="A6:X6"/>
    <mergeCell ref="A1:X1"/>
    <mergeCell ref="A2:X2"/>
    <mergeCell ref="A3:X3"/>
    <mergeCell ref="A4:X4"/>
    <mergeCell ref="A5:X5"/>
    <mergeCell ref="B17:C17"/>
    <mergeCell ref="A7:X7"/>
    <mergeCell ref="A14:X14"/>
    <mergeCell ref="A15:X15"/>
    <mergeCell ref="A16:C16"/>
    <mergeCell ref="D16:D17"/>
    <mergeCell ref="E16:E17"/>
    <mergeCell ref="F16:G16"/>
    <mergeCell ref="H16:I16"/>
    <mergeCell ref="J16:K16"/>
    <mergeCell ref="L16:M16"/>
    <mergeCell ref="N16:O16"/>
    <mergeCell ref="P16:Q16"/>
    <mergeCell ref="R16:T16"/>
    <mergeCell ref="U16:U17"/>
    <mergeCell ref="V16:X16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A36:C36"/>
    <mergeCell ref="A38:X38"/>
    <mergeCell ref="A39:X39"/>
    <mergeCell ref="B30:C30"/>
    <mergeCell ref="B31:C31"/>
    <mergeCell ref="B32:C32"/>
    <mergeCell ref="B33:C33"/>
    <mergeCell ref="B34:C34"/>
    <mergeCell ref="B35:C35"/>
  </mergeCells>
  <pageMargins left="0.11811023622047245" right="0.11811023622047245" top="0.35433070866141736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opLeftCell="C12" workbookViewId="0">
      <selection activeCell="G24" sqref="G24"/>
    </sheetView>
  </sheetViews>
  <sheetFormatPr baseColWidth="10" defaultRowHeight="12.75"/>
  <cols>
    <col min="1" max="1" width="5.42578125" style="35" customWidth="1"/>
    <col min="2" max="2" width="12" style="35" customWidth="1"/>
    <col min="3" max="3" width="40.7109375" style="35" customWidth="1"/>
    <col min="4" max="4" width="12.7109375" style="35" customWidth="1"/>
    <col min="5" max="5" width="10.5703125" style="35" customWidth="1"/>
    <col min="6" max="6" width="12.140625" style="35" customWidth="1"/>
    <col min="7" max="7" width="11.140625" style="35" customWidth="1"/>
    <col min="8" max="8" width="9.85546875" style="35" hidden="1" customWidth="1"/>
    <col min="9" max="9" width="8.85546875" style="35" hidden="1" customWidth="1"/>
    <col min="10" max="10" width="9.7109375" style="35" hidden="1" customWidth="1"/>
    <col min="11" max="11" width="8.85546875" style="35" hidden="1" customWidth="1"/>
    <col min="12" max="12" width="10" style="35" hidden="1" customWidth="1"/>
    <col min="13" max="13" width="8.85546875" style="35" hidden="1" customWidth="1"/>
    <col min="14" max="14" width="9.85546875" style="35" customWidth="1"/>
    <col min="15" max="15" width="8.85546875" style="35" customWidth="1"/>
    <col min="16" max="16" width="9.85546875" style="35" hidden="1" customWidth="1"/>
    <col min="17" max="17" width="8.85546875" style="35" hidden="1" customWidth="1"/>
    <col min="18" max="18" width="9.42578125" style="35" customWidth="1"/>
    <col min="19" max="20" width="8.85546875" style="35" customWidth="1"/>
    <col min="21" max="21" width="22.42578125" style="35" customWidth="1"/>
    <col min="22" max="24" width="8.8554687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t="12.75" hidden="1" customHeight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t="12.75" hidden="1" customHeight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 ht="12.75" customHeight="1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11" t="s">
        <v>36</v>
      </c>
      <c r="B8" s="6"/>
      <c r="C8" s="11" t="s">
        <v>167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Q8" s="6"/>
    </row>
    <row r="9" spans="1:24">
      <c r="A9" s="31" t="s">
        <v>0</v>
      </c>
      <c r="B9" s="31"/>
      <c r="C9" s="31" t="s">
        <v>168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>
      <c r="A10" s="31" t="s">
        <v>62</v>
      </c>
      <c r="B10" s="32"/>
      <c r="C10" s="31" t="s">
        <v>199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31" t="s">
        <v>6</v>
      </c>
      <c r="B11" s="32"/>
      <c r="C11" s="31" t="s">
        <v>170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31" t="s">
        <v>38</v>
      </c>
      <c r="B12" s="32"/>
      <c r="C12" s="31" t="s">
        <v>200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U13" s="45"/>
      <c r="X13" s="45"/>
    </row>
    <row r="14" spans="1:24">
      <c r="A14" s="383" t="s">
        <v>3</v>
      </c>
      <c r="B14" s="383"/>
      <c r="C14" s="383"/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383"/>
      <c r="W14" s="383"/>
      <c r="X14" s="383"/>
    </row>
    <row r="15" spans="1:24" ht="33" customHeight="1">
      <c r="A15" s="373" t="s">
        <v>201</v>
      </c>
      <c r="B15" s="373"/>
      <c r="C15" s="373"/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</row>
    <row r="16" spans="1:2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4" ht="12.75" customHeight="1">
      <c r="A17" s="374" t="s">
        <v>4</v>
      </c>
      <c r="B17" s="387"/>
      <c r="C17" s="375"/>
      <c r="D17" s="388" t="s">
        <v>7</v>
      </c>
      <c r="E17" s="388" t="s">
        <v>17</v>
      </c>
      <c r="F17" s="384" t="s">
        <v>18</v>
      </c>
      <c r="G17" s="386"/>
      <c r="H17" s="384" t="s">
        <v>19</v>
      </c>
      <c r="I17" s="386"/>
      <c r="J17" s="374" t="s">
        <v>13</v>
      </c>
      <c r="K17" s="375"/>
      <c r="L17" s="374" t="s">
        <v>9</v>
      </c>
      <c r="M17" s="375"/>
      <c r="N17" s="374" t="s">
        <v>12</v>
      </c>
      <c r="O17" s="375"/>
      <c r="P17" s="374" t="s">
        <v>14</v>
      </c>
      <c r="Q17" s="375"/>
      <c r="R17" s="393" t="s">
        <v>27</v>
      </c>
      <c r="S17" s="393"/>
      <c r="T17" s="393"/>
      <c r="U17" s="397" t="s">
        <v>28</v>
      </c>
      <c r="V17" s="384" t="s">
        <v>30</v>
      </c>
      <c r="W17" s="385"/>
      <c r="X17" s="386"/>
    </row>
    <row r="18" spans="1:24" ht="20.25" customHeight="1">
      <c r="A18" s="2" t="s">
        <v>16</v>
      </c>
      <c r="B18" s="393" t="s">
        <v>5</v>
      </c>
      <c r="C18" s="393"/>
      <c r="D18" s="389"/>
      <c r="E18" s="389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97"/>
      <c r="V18" s="8" t="s">
        <v>31</v>
      </c>
      <c r="W18" s="8" t="s">
        <v>32</v>
      </c>
      <c r="X18" s="8" t="s">
        <v>33</v>
      </c>
    </row>
    <row r="19" spans="1:24" ht="39.75" customHeight="1">
      <c r="A19" s="9">
        <v>1</v>
      </c>
      <c r="B19" s="378" t="s">
        <v>202</v>
      </c>
      <c r="C19" s="379"/>
      <c r="D19" s="18" t="s">
        <v>177</v>
      </c>
      <c r="E19" s="52">
        <v>0.4</v>
      </c>
      <c r="F19" s="17">
        <f>$F$24*E19</f>
        <v>494720</v>
      </c>
      <c r="G19" s="17">
        <f>$G$24*E19</f>
        <v>437087.2</v>
      </c>
      <c r="H19" s="5">
        <f>J19+L19+N19+P19</f>
        <v>17</v>
      </c>
      <c r="I19" s="5">
        <f>K19+M19+O19+Q19</f>
        <v>23</v>
      </c>
      <c r="J19" s="9">
        <v>6</v>
      </c>
      <c r="K19" s="58">
        <v>9</v>
      </c>
      <c r="L19" s="9">
        <v>5</v>
      </c>
      <c r="M19" s="5">
        <v>7</v>
      </c>
      <c r="N19" s="9">
        <v>6</v>
      </c>
      <c r="O19" s="5">
        <v>7</v>
      </c>
      <c r="P19" s="9"/>
      <c r="Q19" s="5"/>
      <c r="R19" s="13">
        <f t="shared" ref="R19:S23" si="0">J19+L19+N19+P19</f>
        <v>17</v>
      </c>
      <c r="S19" s="13">
        <f t="shared" si="0"/>
        <v>23</v>
      </c>
      <c r="T19" s="13">
        <f t="shared" ref="T19:T24" si="1">S19-R19</f>
        <v>6</v>
      </c>
      <c r="U19" s="7"/>
      <c r="V19" s="5">
        <f t="shared" ref="V19:V24" si="2">O19/N19*100</f>
        <v>116.66666666666667</v>
      </c>
      <c r="W19" s="5">
        <f t="shared" ref="W19:W24" si="3">G19/F19*100</f>
        <v>88.350420439844768</v>
      </c>
      <c r="X19" s="5">
        <f t="shared" ref="X19:X24" si="4">V19/W19*100</f>
        <v>132.0499280997781</v>
      </c>
    </row>
    <row r="20" spans="1:24" ht="33" customHeight="1">
      <c r="A20" s="9">
        <v>2</v>
      </c>
      <c r="B20" s="378" t="s">
        <v>203</v>
      </c>
      <c r="C20" s="379"/>
      <c r="D20" s="18" t="s">
        <v>177</v>
      </c>
      <c r="E20" s="52">
        <v>0.3</v>
      </c>
      <c r="F20" s="17">
        <f>$F$24*E20</f>
        <v>371040</v>
      </c>
      <c r="G20" s="17">
        <f>$G$24*E20</f>
        <v>327815.39999999997</v>
      </c>
      <c r="H20" s="5">
        <f t="shared" ref="H20:I23" si="5">J20+L20+N20+P20</f>
        <v>3</v>
      </c>
      <c r="I20" s="5">
        <f t="shared" si="5"/>
        <v>3</v>
      </c>
      <c r="J20" s="9">
        <v>1</v>
      </c>
      <c r="K20" s="58">
        <v>1</v>
      </c>
      <c r="L20" s="9">
        <v>1</v>
      </c>
      <c r="M20" s="5">
        <v>1</v>
      </c>
      <c r="N20" s="9">
        <v>1</v>
      </c>
      <c r="O20" s="5">
        <v>1</v>
      </c>
      <c r="P20" s="9"/>
      <c r="Q20" s="5"/>
      <c r="R20" s="13">
        <f t="shared" si="0"/>
        <v>3</v>
      </c>
      <c r="S20" s="13">
        <f t="shared" si="0"/>
        <v>3</v>
      </c>
      <c r="T20" s="13">
        <f t="shared" si="1"/>
        <v>0</v>
      </c>
      <c r="U20" s="7"/>
      <c r="V20" s="5">
        <f t="shared" si="2"/>
        <v>100</v>
      </c>
      <c r="W20" s="5">
        <f t="shared" si="3"/>
        <v>88.350420439844754</v>
      </c>
      <c r="X20" s="5">
        <f t="shared" si="4"/>
        <v>113.18565265695267</v>
      </c>
    </row>
    <row r="21" spans="1:24" ht="51.75" customHeight="1">
      <c r="A21" s="9">
        <v>3</v>
      </c>
      <c r="B21" s="378" t="s">
        <v>204</v>
      </c>
      <c r="C21" s="379"/>
      <c r="D21" s="18" t="s">
        <v>177</v>
      </c>
      <c r="E21" s="52">
        <v>0.1</v>
      </c>
      <c r="F21" s="17">
        <f>$F$24*E21</f>
        <v>123680</v>
      </c>
      <c r="G21" s="17">
        <f>$G$24*E21</f>
        <v>109271.8</v>
      </c>
      <c r="H21" s="5">
        <f t="shared" si="5"/>
        <v>900</v>
      </c>
      <c r="I21" s="5">
        <f t="shared" si="5"/>
        <v>2726</v>
      </c>
      <c r="J21" s="9">
        <v>300</v>
      </c>
      <c r="K21" s="58">
        <v>776</v>
      </c>
      <c r="L21" s="9">
        <v>300</v>
      </c>
      <c r="M21" s="5">
        <v>1022</v>
      </c>
      <c r="N21" s="9">
        <v>300</v>
      </c>
      <c r="O21" s="5">
        <v>928</v>
      </c>
      <c r="P21" s="9"/>
      <c r="Q21" s="5"/>
      <c r="R21" s="13">
        <f t="shared" si="0"/>
        <v>900</v>
      </c>
      <c r="S21" s="13">
        <f t="shared" si="0"/>
        <v>2726</v>
      </c>
      <c r="T21" s="13">
        <f t="shared" si="1"/>
        <v>1826</v>
      </c>
      <c r="U21" s="7"/>
      <c r="V21" s="5">
        <f t="shared" si="2"/>
        <v>309.33333333333331</v>
      </c>
      <c r="W21" s="5">
        <f t="shared" si="3"/>
        <v>88.350420439844768</v>
      </c>
      <c r="X21" s="5">
        <f t="shared" si="4"/>
        <v>350.12095221884016</v>
      </c>
    </row>
    <row r="22" spans="1:24" ht="49.5" customHeight="1">
      <c r="A22" s="9">
        <v>4</v>
      </c>
      <c r="B22" s="378" t="s">
        <v>205</v>
      </c>
      <c r="C22" s="379"/>
      <c r="D22" s="18" t="s">
        <v>177</v>
      </c>
      <c r="E22" s="52">
        <v>0.1</v>
      </c>
      <c r="F22" s="17">
        <f>$F$24*E22</f>
        <v>123680</v>
      </c>
      <c r="G22" s="17">
        <f>$G$24*E22</f>
        <v>109271.8</v>
      </c>
      <c r="H22" s="5">
        <f t="shared" si="5"/>
        <v>9</v>
      </c>
      <c r="I22" s="5">
        <f t="shared" si="5"/>
        <v>6</v>
      </c>
      <c r="J22" s="9">
        <v>3</v>
      </c>
      <c r="K22" s="58">
        <v>3</v>
      </c>
      <c r="L22" s="9">
        <v>3</v>
      </c>
      <c r="M22" s="5">
        <v>2</v>
      </c>
      <c r="N22" s="9">
        <v>3</v>
      </c>
      <c r="O22" s="5">
        <v>1</v>
      </c>
      <c r="P22" s="9"/>
      <c r="Q22" s="5"/>
      <c r="R22" s="13">
        <f t="shared" si="0"/>
        <v>9</v>
      </c>
      <c r="S22" s="13">
        <f t="shared" si="0"/>
        <v>6</v>
      </c>
      <c r="T22" s="13">
        <f t="shared" si="1"/>
        <v>-3</v>
      </c>
      <c r="U22" s="7"/>
      <c r="V22" s="5">
        <f t="shared" si="2"/>
        <v>33.333333333333329</v>
      </c>
      <c r="W22" s="5">
        <f t="shared" si="3"/>
        <v>88.350420439844768</v>
      </c>
      <c r="X22" s="5">
        <f t="shared" si="4"/>
        <v>37.728550885650883</v>
      </c>
    </row>
    <row r="23" spans="1:24" ht="30" customHeight="1">
      <c r="A23" s="9">
        <v>5</v>
      </c>
      <c r="B23" s="378" t="s">
        <v>206</v>
      </c>
      <c r="C23" s="379"/>
      <c r="D23" s="18" t="s">
        <v>177</v>
      </c>
      <c r="E23" s="52">
        <v>0.1</v>
      </c>
      <c r="F23" s="17">
        <f>$F$24*E23</f>
        <v>123680</v>
      </c>
      <c r="G23" s="17">
        <f>$G$24*E23</f>
        <v>109271.8</v>
      </c>
      <c r="H23" s="5">
        <f t="shared" si="5"/>
        <v>90</v>
      </c>
      <c r="I23" s="5">
        <f t="shared" si="5"/>
        <v>100</v>
      </c>
      <c r="J23" s="9">
        <v>30</v>
      </c>
      <c r="K23" s="58">
        <v>37</v>
      </c>
      <c r="L23" s="9">
        <v>30</v>
      </c>
      <c r="M23" s="5">
        <v>27</v>
      </c>
      <c r="N23" s="9">
        <v>30</v>
      </c>
      <c r="O23" s="5">
        <v>36</v>
      </c>
      <c r="P23" s="9"/>
      <c r="Q23" s="5"/>
      <c r="R23" s="13">
        <f t="shared" si="0"/>
        <v>90</v>
      </c>
      <c r="S23" s="13">
        <f t="shared" si="0"/>
        <v>100</v>
      </c>
      <c r="T23" s="13">
        <f t="shared" si="1"/>
        <v>10</v>
      </c>
      <c r="U23" s="21"/>
      <c r="V23" s="5">
        <f t="shared" si="2"/>
        <v>120</v>
      </c>
      <c r="W23" s="5">
        <f t="shared" si="3"/>
        <v>88.350420439844768</v>
      </c>
      <c r="X23" s="5">
        <f t="shared" si="4"/>
        <v>135.82278318834318</v>
      </c>
    </row>
    <row r="24" spans="1:24" s="1" customFormat="1" ht="36.75" customHeight="1">
      <c r="A24" s="390" t="s">
        <v>24</v>
      </c>
      <c r="B24" s="391"/>
      <c r="C24" s="392"/>
      <c r="D24" s="18"/>
      <c r="E24" s="54">
        <f>SUM(E19:E23)</f>
        <v>0.99999999999999989</v>
      </c>
      <c r="F24" s="19">
        <v>1236800</v>
      </c>
      <c r="G24" s="39">
        <v>1092718</v>
      </c>
      <c r="H24" s="9">
        <f>SUM(H19:H23)</f>
        <v>1019</v>
      </c>
      <c r="I24" s="9">
        <f>SUM(I19:I23)</f>
        <v>2858</v>
      </c>
      <c r="J24" s="9">
        <f>SUM(J19:J23)</f>
        <v>340</v>
      </c>
      <c r="K24" s="9">
        <f>SUM(K19:K23)</f>
        <v>826</v>
      </c>
      <c r="L24" s="18">
        <v>419</v>
      </c>
      <c r="M24" s="18">
        <f>SUM(M19:M23)</f>
        <v>1059</v>
      </c>
      <c r="N24" s="18">
        <f>SUM(N19:N23)</f>
        <v>340</v>
      </c>
      <c r="O24" s="18">
        <f>SUM(O19:O23)</f>
        <v>973</v>
      </c>
      <c r="P24" s="18">
        <f>SUM(P19:P23)</f>
        <v>0</v>
      </c>
      <c r="Q24" s="18">
        <f>SUM(Q19:Q23)</f>
        <v>0</v>
      </c>
      <c r="R24" s="14">
        <f>J24+L24+N24+P24</f>
        <v>1099</v>
      </c>
      <c r="S24" s="14">
        <f>K24+M24+O24+Q24</f>
        <v>2858</v>
      </c>
      <c r="T24" s="14">
        <f t="shared" si="1"/>
        <v>1759</v>
      </c>
      <c r="U24" s="37"/>
      <c r="V24" s="5">
        <f t="shared" si="2"/>
        <v>286.1764705882353</v>
      </c>
      <c r="W24" s="5">
        <f t="shared" si="3"/>
        <v>88.350420439844754</v>
      </c>
      <c r="X24" s="5">
        <f t="shared" si="4"/>
        <v>323.91070598592637</v>
      </c>
    </row>
    <row r="25" spans="1:24" s="6" customFormat="1" ht="14.25" customHeight="1">
      <c r="F25" s="10"/>
    </row>
    <row r="26" spans="1:24" s="6" customFormat="1" ht="14.25" customHeight="1">
      <c r="B26" s="11" t="s">
        <v>25</v>
      </c>
      <c r="F26" s="10"/>
      <c r="H26" s="6" t="s">
        <v>26</v>
      </c>
    </row>
    <row r="30" spans="1:24" ht="18.75">
      <c r="A30" s="424"/>
      <c r="B30" s="424"/>
      <c r="C30" s="424"/>
      <c r="D30" s="424"/>
      <c r="E30" s="424"/>
      <c r="F30" s="424"/>
      <c r="G30" s="424"/>
      <c r="H30" s="424"/>
      <c r="I30" s="424"/>
      <c r="J30" s="424"/>
      <c r="K30" s="424"/>
      <c r="L30" s="424"/>
      <c r="M30" s="424"/>
      <c r="N30" s="424"/>
      <c r="O30" s="424"/>
      <c r="P30" s="424"/>
      <c r="Q30" s="424"/>
      <c r="R30" s="424"/>
      <c r="S30" s="424"/>
      <c r="T30" s="424"/>
      <c r="U30" s="424"/>
      <c r="V30" s="424"/>
      <c r="W30" s="424"/>
      <c r="X30" s="424"/>
    </row>
    <row r="31" spans="1:24" ht="18.75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</row>
    <row r="32" spans="1:24" ht="18.75">
      <c r="D32" s="59"/>
      <c r="E32" s="59"/>
      <c r="F32" s="59"/>
      <c r="G32" s="59"/>
      <c r="H32" s="59"/>
      <c r="I32" s="59"/>
      <c r="J32" s="59"/>
      <c r="K32" s="59"/>
    </row>
    <row r="33" spans="1:24" ht="18.75">
      <c r="A33" s="424"/>
      <c r="B33" s="424"/>
      <c r="C33" s="424"/>
      <c r="D33" s="424"/>
      <c r="E33" s="424"/>
      <c r="F33" s="424"/>
      <c r="G33" s="424"/>
      <c r="H33" s="424"/>
      <c r="I33" s="424"/>
      <c r="J33" s="424"/>
      <c r="K33" s="424"/>
      <c r="L33" s="424"/>
      <c r="M33" s="424"/>
      <c r="N33" s="424"/>
      <c r="O33" s="424"/>
      <c r="P33" s="424"/>
      <c r="Q33" s="424"/>
      <c r="R33" s="424"/>
      <c r="S33" s="424"/>
      <c r="T33" s="424"/>
      <c r="U33" s="424"/>
      <c r="V33" s="424"/>
      <c r="W33" s="424"/>
      <c r="X33" s="424"/>
    </row>
    <row r="34" spans="1:24" ht="18.75">
      <c r="A34" s="424"/>
      <c r="B34" s="424"/>
      <c r="C34" s="424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4"/>
      <c r="O34" s="424"/>
      <c r="P34" s="424"/>
      <c r="Q34" s="424"/>
      <c r="R34" s="424"/>
      <c r="S34" s="424"/>
      <c r="T34" s="424"/>
      <c r="U34" s="424"/>
      <c r="V34" s="424"/>
      <c r="W34" s="424"/>
      <c r="X34" s="424"/>
    </row>
    <row r="35" spans="1:24" ht="18.75">
      <c r="D35" s="59"/>
      <c r="E35" s="59"/>
      <c r="F35" s="59"/>
      <c r="G35" s="59"/>
      <c r="H35" s="59"/>
      <c r="I35" s="59"/>
      <c r="J35" s="59"/>
      <c r="K35" s="59"/>
    </row>
  </sheetData>
  <sheetProtection sheet="1" objects="1" scenarios="1"/>
  <mergeCells count="31">
    <mergeCell ref="A6:X6"/>
    <mergeCell ref="A1:X1"/>
    <mergeCell ref="A2:X2"/>
    <mergeCell ref="A3:X3"/>
    <mergeCell ref="A4:X4"/>
    <mergeCell ref="A5:X5"/>
    <mergeCell ref="B18:C18"/>
    <mergeCell ref="A7:X7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A30:X30"/>
    <mergeCell ref="A33:X33"/>
    <mergeCell ref="A34:X34"/>
    <mergeCell ref="B19:C19"/>
    <mergeCell ref="B20:C20"/>
    <mergeCell ref="B21:C21"/>
    <mergeCell ref="B22:C22"/>
    <mergeCell ref="B23:C23"/>
    <mergeCell ref="A24:C24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topLeftCell="C3" workbookViewId="0">
      <selection activeCell="V30" sqref="V30"/>
    </sheetView>
  </sheetViews>
  <sheetFormatPr baseColWidth="10" defaultRowHeight="12.75"/>
  <cols>
    <col min="1" max="1" width="5.42578125" style="35" customWidth="1"/>
    <col min="2" max="2" width="12" style="35" customWidth="1"/>
    <col min="3" max="3" width="40.7109375" style="35" customWidth="1"/>
    <col min="4" max="5" width="11.42578125" style="35"/>
    <col min="6" max="6" width="11" style="35" customWidth="1"/>
    <col min="7" max="7" width="10.5703125" style="35" customWidth="1"/>
    <col min="8" max="13" width="9.7109375" style="35" hidden="1" customWidth="1"/>
    <col min="14" max="15" width="9.7109375" style="35" customWidth="1"/>
    <col min="16" max="17" width="9.7109375" style="35" hidden="1" customWidth="1"/>
    <col min="18" max="19" width="9.7109375" style="35" customWidth="1"/>
    <col min="20" max="20" width="11.42578125" style="35" customWidth="1"/>
    <col min="21" max="21" width="17.28515625" style="35" customWidth="1"/>
    <col min="22" max="24" width="8.8554687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Q9" s="6"/>
    </row>
    <row r="10" spans="1:24">
      <c r="A10" s="11" t="s">
        <v>36</v>
      </c>
      <c r="B10" s="6"/>
      <c r="C10" s="60" t="s">
        <v>167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26" t="s">
        <v>0</v>
      </c>
      <c r="B11" s="31"/>
      <c r="C11" s="31" t="s">
        <v>168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31" t="s">
        <v>62</v>
      </c>
      <c r="B12" s="32"/>
      <c r="C12" s="31" t="s">
        <v>199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31" t="s">
        <v>6</v>
      </c>
      <c r="B13" s="32"/>
      <c r="C13" s="31" t="s">
        <v>134</v>
      </c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>
      <c r="A14" s="31" t="s">
        <v>38</v>
      </c>
      <c r="B14" s="32"/>
      <c r="C14" s="31" t="s">
        <v>207</v>
      </c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  <c r="U14" s="45"/>
    </row>
    <row r="15" spans="1:24">
      <c r="A15" s="383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</row>
    <row r="16" spans="1:24" ht="25.5" customHeight="1">
      <c r="A16" s="373" t="s">
        <v>208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</row>
    <row r="17" spans="1:2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 ht="24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45" customHeight="1">
      <c r="A20" s="9">
        <v>1</v>
      </c>
      <c r="B20" s="378" t="s">
        <v>209</v>
      </c>
      <c r="C20" s="379"/>
      <c r="D20" s="18" t="s">
        <v>210</v>
      </c>
      <c r="E20" s="54">
        <v>0.2</v>
      </c>
      <c r="F20" s="17">
        <f t="shared" ref="F20:F27" si="0">$F$28*E20</f>
        <v>88449.8</v>
      </c>
      <c r="G20" s="17">
        <f t="shared" ref="G20:G27" si="1">$G$28*E20</f>
        <v>62718.200000000004</v>
      </c>
      <c r="H20" s="14">
        <f>J20+L20+N20+P20</f>
        <v>9</v>
      </c>
      <c r="I20" s="5">
        <f>K20+M20+O20+Q20</f>
        <v>9</v>
      </c>
      <c r="J20" s="9">
        <v>3</v>
      </c>
      <c r="K20" s="61">
        <v>3</v>
      </c>
      <c r="L20" s="9">
        <v>3</v>
      </c>
      <c r="M20" s="5">
        <v>3</v>
      </c>
      <c r="N20" s="9">
        <v>3</v>
      </c>
      <c r="O20" s="61">
        <v>3</v>
      </c>
      <c r="P20" s="9"/>
      <c r="Q20" s="5"/>
      <c r="R20" s="13">
        <f>J20+L20+N20+P20</f>
        <v>9</v>
      </c>
      <c r="S20" s="13">
        <f>K20+M20+O20+Q20</f>
        <v>9</v>
      </c>
      <c r="T20" s="13">
        <f>S20-R20</f>
        <v>0</v>
      </c>
      <c r="U20" s="7"/>
      <c r="V20" s="5">
        <f>O20/N20*100</f>
        <v>100</v>
      </c>
      <c r="W20" s="5">
        <f t="shared" ref="W20:W28" si="2">G20/F20*100</f>
        <v>70.908243998290558</v>
      </c>
      <c r="X20" s="5">
        <f t="shared" ref="X20:X28" si="3">V20/W20*100</f>
        <v>141.02732540155807</v>
      </c>
    </row>
    <row r="21" spans="1:24" ht="45" customHeight="1">
      <c r="A21" s="9">
        <v>2</v>
      </c>
      <c r="B21" s="378" t="s">
        <v>211</v>
      </c>
      <c r="C21" s="379"/>
      <c r="D21" s="18" t="s">
        <v>212</v>
      </c>
      <c r="E21" s="54">
        <v>0.1</v>
      </c>
      <c r="F21" s="17">
        <f t="shared" si="0"/>
        <v>44224.9</v>
      </c>
      <c r="G21" s="17">
        <f t="shared" si="1"/>
        <v>31359.100000000002</v>
      </c>
      <c r="H21" s="14">
        <f t="shared" ref="H21:I27" si="4">J21+L21+N21+P21</f>
        <v>3</v>
      </c>
      <c r="I21" s="5">
        <f t="shared" si="4"/>
        <v>3</v>
      </c>
      <c r="J21" s="9">
        <v>1</v>
      </c>
      <c r="K21" s="61">
        <v>1</v>
      </c>
      <c r="L21" s="9">
        <v>1</v>
      </c>
      <c r="M21" s="5">
        <v>1</v>
      </c>
      <c r="N21" s="9">
        <v>1</v>
      </c>
      <c r="O21" s="61">
        <v>1</v>
      </c>
      <c r="P21" s="9"/>
      <c r="Q21" s="5"/>
      <c r="R21" s="13">
        <f t="shared" ref="R21:S28" si="5">J21+L21+N21+P21</f>
        <v>3</v>
      </c>
      <c r="S21" s="13">
        <f t="shared" si="5"/>
        <v>3</v>
      </c>
      <c r="T21" s="13">
        <f t="shared" ref="T21:T28" si="6">S21-R21</f>
        <v>0</v>
      </c>
      <c r="U21" s="7"/>
      <c r="V21" s="5">
        <f t="shared" ref="V21:V28" si="7">O21/N21*100</f>
        <v>100</v>
      </c>
      <c r="W21" s="5">
        <f t="shared" si="2"/>
        <v>70.908243998290558</v>
      </c>
      <c r="X21" s="5">
        <f t="shared" si="3"/>
        <v>141.02732540155807</v>
      </c>
    </row>
    <row r="22" spans="1:24" ht="45" customHeight="1">
      <c r="A22" s="9">
        <v>3</v>
      </c>
      <c r="B22" s="378" t="s">
        <v>213</v>
      </c>
      <c r="C22" s="379"/>
      <c r="D22" s="18" t="s">
        <v>77</v>
      </c>
      <c r="E22" s="54">
        <v>0.2</v>
      </c>
      <c r="F22" s="17">
        <f t="shared" si="0"/>
        <v>88449.8</v>
      </c>
      <c r="G22" s="17">
        <f t="shared" si="1"/>
        <v>62718.200000000004</v>
      </c>
      <c r="H22" s="14">
        <f t="shared" si="4"/>
        <v>600</v>
      </c>
      <c r="I22" s="5">
        <f t="shared" si="4"/>
        <v>600</v>
      </c>
      <c r="J22" s="9">
        <v>200</v>
      </c>
      <c r="K22" s="61">
        <v>200</v>
      </c>
      <c r="L22" s="9">
        <v>200</v>
      </c>
      <c r="M22" s="5">
        <v>200</v>
      </c>
      <c r="N22" s="9">
        <v>200</v>
      </c>
      <c r="O22" s="61">
        <v>200</v>
      </c>
      <c r="P22" s="9"/>
      <c r="Q22" s="5"/>
      <c r="R22" s="13">
        <f t="shared" si="5"/>
        <v>600</v>
      </c>
      <c r="S22" s="13">
        <v>0</v>
      </c>
      <c r="T22" s="13"/>
      <c r="U22" s="7"/>
      <c r="V22" s="5">
        <f t="shared" si="7"/>
        <v>100</v>
      </c>
      <c r="W22" s="5">
        <f t="shared" si="2"/>
        <v>70.908243998290558</v>
      </c>
      <c r="X22" s="5">
        <f t="shared" si="3"/>
        <v>141.02732540155807</v>
      </c>
    </row>
    <row r="23" spans="1:24" ht="45" customHeight="1">
      <c r="A23" s="9">
        <v>4</v>
      </c>
      <c r="B23" s="378" t="s">
        <v>214</v>
      </c>
      <c r="C23" s="379"/>
      <c r="D23" s="18" t="s">
        <v>177</v>
      </c>
      <c r="E23" s="54">
        <v>0.1</v>
      </c>
      <c r="F23" s="17">
        <f t="shared" si="0"/>
        <v>44224.9</v>
      </c>
      <c r="G23" s="17">
        <f t="shared" si="1"/>
        <v>31359.100000000002</v>
      </c>
      <c r="H23" s="14">
        <f t="shared" si="4"/>
        <v>1</v>
      </c>
      <c r="I23" s="5">
        <f t="shared" si="4"/>
        <v>2</v>
      </c>
      <c r="J23" s="9">
        <v>1</v>
      </c>
      <c r="K23" s="61">
        <v>1</v>
      </c>
      <c r="L23" s="9">
        <v>0</v>
      </c>
      <c r="M23" s="5">
        <v>0</v>
      </c>
      <c r="N23" s="9">
        <v>0</v>
      </c>
      <c r="O23" s="61">
        <v>1</v>
      </c>
      <c r="P23" s="9"/>
      <c r="Q23" s="5"/>
      <c r="R23" s="13">
        <f t="shared" si="5"/>
        <v>1</v>
      </c>
      <c r="S23" s="13">
        <f t="shared" si="5"/>
        <v>2</v>
      </c>
      <c r="T23" s="13">
        <f t="shared" si="6"/>
        <v>1</v>
      </c>
      <c r="U23" s="7"/>
      <c r="V23" s="5"/>
      <c r="W23" s="5">
        <f t="shared" si="2"/>
        <v>70.908243998290558</v>
      </c>
      <c r="X23" s="5">
        <f t="shared" si="3"/>
        <v>0</v>
      </c>
    </row>
    <row r="24" spans="1:24" ht="45" customHeight="1">
      <c r="A24" s="9">
        <v>5</v>
      </c>
      <c r="B24" s="378" t="s">
        <v>215</v>
      </c>
      <c r="C24" s="379"/>
      <c r="D24" s="18" t="s">
        <v>216</v>
      </c>
      <c r="E24" s="54">
        <v>0.1</v>
      </c>
      <c r="F24" s="17">
        <f t="shared" si="0"/>
        <v>44224.9</v>
      </c>
      <c r="G24" s="17">
        <f t="shared" si="1"/>
        <v>31359.100000000002</v>
      </c>
      <c r="H24" s="14">
        <f t="shared" si="4"/>
        <v>6</v>
      </c>
      <c r="I24" s="5">
        <f t="shared" si="4"/>
        <v>6</v>
      </c>
      <c r="J24" s="9">
        <v>2</v>
      </c>
      <c r="K24" s="61">
        <v>2</v>
      </c>
      <c r="L24" s="9">
        <v>2</v>
      </c>
      <c r="M24" s="5">
        <v>2</v>
      </c>
      <c r="N24" s="9">
        <v>2</v>
      </c>
      <c r="O24" s="61">
        <v>2</v>
      </c>
      <c r="P24" s="9"/>
      <c r="Q24" s="5"/>
      <c r="R24" s="13">
        <f t="shared" si="5"/>
        <v>6</v>
      </c>
      <c r="S24" s="13">
        <f t="shared" si="5"/>
        <v>6</v>
      </c>
      <c r="T24" s="13">
        <f t="shared" si="6"/>
        <v>0</v>
      </c>
      <c r="U24" s="7"/>
      <c r="V24" s="5">
        <f t="shared" si="7"/>
        <v>100</v>
      </c>
      <c r="W24" s="5">
        <f t="shared" si="2"/>
        <v>70.908243998290558</v>
      </c>
      <c r="X24" s="5">
        <f t="shared" si="3"/>
        <v>141.02732540155807</v>
      </c>
    </row>
    <row r="25" spans="1:24" ht="45" customHeight="1">
      <c r="A25" s="9">
        <v>6</v>
      </c>
      <c r="B25" s="378" t="s">
        <v>217</v>
      </c>
      <c r="C25" s="379"/>
      <c r="D25" s="18" t="s">
        <v>212</v>
      </c>
      <c r="E25" s="54">
        <v>0.1</v>
      </c>
      <c r="F25" s="17">
        <f t="shared" si="0"/>
        <v>44224.9</v>
      </c>
      <c r="G25" s="17">
        <f t="shared" si="1"/>
        <v>31359.100000000002</v>
      </c>
      <c r="H25" s="14">
        <f t="shared" si="4"/>
        <v>3</v>
      </c>
      <c r="I25" s="5">
        <f t="shared" si="4"/>
        <v>3</v>
      </c>
      <c r="J25" s="9">
        <v>1</v>
      </c>
      <c r="K25" s="61">
        <v>1</v>
      </c>
      <c r="L25" s="9">
        <v>1</v>
      </c>
      <c r="M25" s="5">
        <v>1</v>
      </c>
      <c r="N25" s="9">
        <v>1</v>
      </c>
      <c r="O25" s="61">
        <v>1</v>
      </c>
      <c r="P25" s="9"/>
      <c r="Q25" s="5"/>
      <c r="R25" s="13">
        <f t="shared" si="5"/>
        <v>3</v>
      </c>
      <c r="S25" s="13">
        <f t="shared" si="5"/>
        <v>3</v>
      </c>
      <c r="T25" s="13">
        <f t="shared" si="6"/>
        <v>0</v>
      </c>
      <c r="U25" s="7"/>
      <c r="V25" s="5">
        <f t="shared" si="7"/>
        <v>100</v>
      </c>
      <c r="W25" s="5">
        <f t="shared" si="2"/>
        <v>70.908243998290558</v>
      </c>
      <c r="X25" s="5">
        <f t="shared" si="3"/>
        <v>141.02732540155807</v>
      </c>
    </row>
    <row r="26" spans="1:24" ht="45" customHeight="1">
      <c r="A26" s="9">
        <v>7</v>
      </c>
      <c r="B26" s="378" t="s">
        <v>218</v>
      </c>
      <c r="C26" s="379"/>
      <c r="D26" s="18" t="s">
        <v>219</v>
      </c>
      <c r="E26" s="54">
        <v>0.1</v>
      </c>
      <c r="F26" s="17">
        <f t="shared" si="0"/>
        <v>44224.9</v>
      </c>
      <c r="G26" s="17">
        <f t="shared" si="1"/>
        <v>31359.100000000002</v>
      </c>
      <c r="H26" s="14">
        <f t="shared" si="4"/>
        <v>0</v>
      </c>
      <c r="I26" s="5">
        <f t="shared" si="4"/>
        <v>0</v>
      </c>
      <c r="J26" s="9">
        <v>0</v>
      </c>
      <c r="K26" s="61">
        <v>0</v>
      </c>
      <c r="L26" s="9">
        <v>0</v>
      </c>
      <c r="M26" s="5">
        <v>0</v>
      </c>
      <c r="N26" s="9">
        <v>0</v>
      </c>
      <c r="O26" s="61">
        <v>0</v>
      </c>
      <c r="P26" s="9"/>
      <c r="Q26" s="5"/>
      <c r="R26" s="13">
        <f t="shared" si="5"/>
        <v>0</v>
      </c>
      <c r="S26" s="13">
        <f t="shared" si="5"/>
        <v>0</v>
      </c>
      <c r="T26" s="13">
        <f t="shared" si="6"/>
        <v>0</v>
      </c>
      <c r="U26" s="7"/>
      <c r="V26" s="5"/>
      <c r="W26" s="5">
        <f t="shared" si="2"/>
        <v>70.908243998290558</v>
      </c>
      <c r="X26" s="5">
        <f t="shared" si="3"/>
        <v>0</v>
      </c>
    </row>
    <row r="27" spans="1:24" ht="45" customHeight="1">
      <c r="A27" s="9">
        <v>8</v>
      </c>
      <c r="B27" s="378" t="s">
        <v>220</v>
      </c>
      <c r="C27" s="379"/>
      <c r="D27" s="18" t="s">
        <v>212</v>
      </c>
      <c r="E27" s="54">
        <v>0.1</v>
      </c>
      <c r="F27" s="17">
        <f t="shared" si="0"/>
        <v>44224.9</v>
      </c>
      <c r="G27" s="17">
        <f t="shared" si="1"/>
        <v>31359.100000000002</v>
      </c>
      <c r="H27" s="14">
        <f t="shared" si="4"/>
        <v>3</v>
      </c>
      <c r="I27" s="5">
        <f t="shared" si="4"/>
        <v>3</v>
      </c>
      <c r="J27" s="9">
        <v>1</v>
      </c>
      <c r="K27" s="61">
        <v>1</v>
      </c>
      <c r="L27" s="9">
        <v>1</v>
      </c>
      <c r="M27" s="5">
        <v>1</v>
      </c>
      <c r="N27" s="9">
        <v>1</v>
      </c>
      <c r="O27" s="61">
        <v>1</v>
      </c>
      <c r="P27" s="9"/>
      <c r="Q27" s="5"/>
      <c r="R27" s="13">
        <f t="shared" si="5"/>
        <v>3</v>
      </c>
      <c r="S27" s="13">
        <f t="shared" si="5"/>
        <v>3</v>
      </c>
      <c r="T27" s="13">
        <f t="shared" si="6"/>
        <v>0</v>
      </c>
      <c r="U27" s="7"/>
      <c r="V27" s="5">
        <f t="shared" si="7"/>
        <v>100</v>
      </c>
      <c r="W27" s="5">
        <f t="shared" si="2"/>
        <v>70.908243998290558</v>
      </c>
      <c r="X27" s="5">
        <f t="shared" si="3"/>
        <v>141.02732540155807</v>
      </c>
    </row>
    <row r="28" spans="1:24" s="1" customFormat="1" ht="36.75" customHeight="1">
      <c r="A28" s="390" t="s">
        <v>24</v>
      </c>
      <c r="B28" s="391"/>
      <c r="C28" s="392"/>
      <c r="D28" s="18"/>
      <c r="E28" s="54">
        <f>SUM(E20:E27)</f>
        <v>0.99999999999999989</v>
      </c>
      <c r="F28" s="19">
        <v>442249</v>
      </c>
      <c r="G28" s="39">
        <v>313591</v>
      </c>
      <c r="H28" s="18">
        <f t="shared" ref="H28:Q28" si="8">SUM(H20:H27)</f>
        <v>625</v>
      </c>
      <c r="I28" s="18">
        <f t="shared" si="8"/>
        <v>626</v>
      </c>
      <c r="J28" s="18">
        <f t="shared" si="8"/>
        <v>209</v>
      </c>
      <c r="K28" s="18">
        <f t="shared" si="8"/>
        <v>209</v>
      </c>
      <c r="L28" s="18">
        <f t="shared" si="8"/>
        <v>208</v>
      </c>
      <c r="M28" s="18">
        <f t="shared" si="8"/>
        <v>208</v>
      </c>
      <c r="N28" s="18">
        <f t="shared" si="8"/>
        <v>208</v>
      </c>
      <c r="O28" s="18">
        <f t="shared" si="8"/>
        <v>209</v>
      </c>
      <c r="P28" s="18">
        <f t="shared" si="8"/>
        <v>0</v>
      </c>
      <c r="Q28" s="18">
        <f t="shared" si="8"/>
        <v>0</v>
      </c>
      <c r="R28" s="14">
        <f t="shared" si="5"/>
        <v>625</v>
      </c>
      <c r="S28" s="14">
        <f t="shared" si="5"/>
        <v>626</v>
      </c>
      <c r="T28" s="14">
        <f t="shared" si="6"/>
        <v>1</v>
      </c>
      <c r="U28" s="5"/>
      <c r="V28" s="5">
        <f t="shared" si="7"/>
        <v>100.48076923076923</v>
      </c>
      <c r="W28" s="5">
        <f t="shared" si="2"/>
        <v>70.908243998290558</v>
      </c>
      <c r="X28" s="5">
        <f t="shared" si="3"/>
        <v>141.70534138906555</v>
      </c>
    </row>
    <row r="29" spans="1:24" s="6" customFormat="1" ht="14.25" customHeight="1">
      <c r="F29" s="10"/>
    </row>
    <row r="30" spans="1:24" s="6" customFormat="1" ht="14.25" customHeight="1">
      <c r="B30" s="11" t="s">
        <v>25</v>
      </c>
      <c r="F30" s="10"/>
      <c r="H30" s="6" t="s">
        <v>26</v>
      </c>
    </row>
  </sheetData>
  <sheetProtection sheet="1" objects="1" scenarios="1"/>
  <mergeCells count="31">
    <mergeCell ref="A6:X6"/>
    <mergeCell ref="A1:X1"/>
    <mergeCell ref="A2:X2"/>
    <mergeCell ref="A3:X3"/>
    <mergeCell ref="A4:X4"/>
    <mergeCell ref="A5:X5"/>
    <mergeCell ref="B19:C19"/>
    <mergeCell ref="A7:X7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N18:O18"/>
    <mergeCell ref="P18:Q18"/>
    <mergeCell ref="R18:T18"/>
    <mergeCell ref="U18:U19"/>
    <mergeCell ref="V18:X18"/>
    <mergeCell ref="B26:C26"/>
    <mergeCell ref="B27:C27"/>
    <mergeCell ref="A28:C28"/>
    <mergeCell ref="B20:C20"/>
    <mergeCell ref="B21:C21"/>
    <mergeCell ref="B22:C22"/>
    <mergeCell ref="B23:C23"/>
    <mergeCell ref="B24:C24"/>
    <mergeCell ref="B25:C25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8"/>
  <sheetViews>
    <sheetView topLeftCell="A17" workbookViewId="0">
      <selection activeCell="H26" sqref="H26"/>
    </sheetView>
  </sheetViews>
  <sheetFormatPr baseColWidth="10" defaultRowHeight="12.75"/>
  <cols>
    <col min="1" max="1" width="5.28515625" style="35" customWidth="1"/>
    <col min="2" max="2" width="5.42578125" style="35" customWidth="1"/>
    <col min="3" max="3" width="16.7109375" style="35" customWidth="1"/>
    <col min="4" max="4" width="40.7109375" style="35" customWidth="1"/>
    <col min="5" max="5" width="11.42578125" style="35"/>
    <col min="6" max="6" width="9.85546875" style="35" customWidth="1"/>
    <col min="7" max="7" width="13.5703125" style="35" customWidth="1"/>
    <col min="8" max="8" width="9.85546875" style="35" customWidth="1"/>
    <col min="9" max="13" width="9.85546875" style="35" hidden="1" customWidth="1"/>
    <col min="14" max="14" width="8.85546875" style="35" hidden="1" customWidth="1"/>
    <col min="15" max="15" width="10.7109375" style="35" customWidth="1"/>
    <col min="16" max="16" width="8.85546875" style="35" customWidth="1"/>
    <col min="17" max="17" width="10.42578125" style="35" hidden="1" customWidth="1"/>
    <col min="18" max="18" width="8.85546875" style="35" hidden="1" customWidth="1"/>
    <col min="19" max="19" width="10.7109375" style="35" customWidth="1"/>
    <col min="20" max="21" width="8.85546875" style="35" customWidth="1"/>
    <col min="22" max="22" width="22.85546875" style="35" customWidth="1"/>
    <col min="23" max="23" width="7.85546875" style="35" customWidth="1"/>
    <col min="24" max="24" width="8.28515625" style="35" customWidth="1"/>
    <col min="25" max="25" width="10" style="35" customWidth="1"/>
    <col min="26" max="16384" width="11.42578125" style="35"/>
  </cols>
  <sheetData>
    <row r="1" spans="2:25"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</row>
    <row r="2" spans="2:25">
      <c r="B2" s="380" t="s">
        <v>52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</row>
    <row r="3" spans="2:25">
      <c r="B3" s="380" t="s">
        <v>15</v>
      </c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</row>
    <row r="4" spans="2:25" ht="0.75" customHeight="1">
      <c r="B4" s="380" t="s">
        <v>49</v>
      </c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</row>
    <row r="5" spans="2:25" hidden="1">
      <c r="B5" s="380" t="s">
        <v>51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</row>
    <row r="6" spans="2:25">
      <c r="B6" s="380" t="s">
        <v>50</v>
      </c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380"/>
      <c r="X6" s="380"/>
      <c r="Y6" s="380"/>
    </row>
    <row r="7" spans="2:25" hidden="1">
      <c r="B7" s="380" t="s">
        <v>221</v>
      </c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  <c r="Y7" s="380"/>
    </row>
    <row r="8" spans="2:25"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2:25">
      <c r="B9" s="11" t="s">
        <v>36</v>
      </c>
      <c r="C9" s="6"/>
      <c r="D9" s="11" t="s">
        <v>167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R9" s="6"/>
    </row>
    <row r="10" spans="2:25">
      <c r="B10" s="26" t="s">
        <v>0</v>
      </c>
      <c r="C10" s="31"/>
      <c r="D10" s="26" t="s">
        <v>168</v>
      </c>
      <c r="E10" s="1"/>
      <c r="F10" s="1"/>
      <c r="G10" s="1"/>
      <c r="H10" s="1"/>
      <c r="I10" s="1"/>
      <c r="J10" s="1"/>
      <c r="K10" s="1"/>
      <c r="L10" s="1"/>
      <c r="M10" s="6"/>
      <c r="N10" s="6"/>
      <c r="O10" s="6"/>
      <c r="P10" s="6"/>
      <c r="Q10" s="6"/>
      <c r="R10" s="6"/>
    </row>
    <row r="11" spans="2:25">
      <c r="B11" s="26" t="s">
        <v>62</v>
      </c>
      <c r="C11" s="32"/>
      <c r="D11" s="26" t="s">
        <v>222</v>
      </c>
      <c r="E11" s="1"/>
      <c r="F11" s="1"/>
      <c r="G11" s="1"/>
      <c r="H11" s="1"/>
      <c r="I11" s="1"/>
      <c r="J11" s="1"/>
      <c r="K11" s="1"/>
      <c r="L11" s="1"/>
      <c r="M11" s="6"/>
      <c r="N11" s="6"/>
      <c r="O11" s="6"/>
      <c r="P11" s="6"/>
      <c r="Q11" s="6"/>
      <c r="R11" s="6"/>
    </row>
    <row r="12" spans="2:25">
      <c r="B12" s="26" t="s">
        <v>6</v>
      </c>
      <c r="C12" s="32"/>
      <c r="D12" s="26" t="s">
        <v>223</v>
      </c>
      <c r="E12" s="1"/>
      <c r="F12" s="1"/>
      <c r="G12" s="1"/>
      <c r="H12" s="1"/>
      <c r="I12" s="1"/>
      <c r="J12" s="1"/>
      <c r="K12" s="1"/>
      <c r="L12" s="1"/>
      <c r="M12" s="6"/>
      <c r="N12" s="6"/>
      <c r="O12" s="6"/>
      <c r="P12" s="6"/>
      <c r="Q12" s="6"/>
      <c r="R12" s="6"/>
    </row>
    <row r="13" spans="2:25">
      <c r="B13" s="26" t="s">
        <v>38</v>
      </c>
      <c r="C13" s="32"/>
      <c r="D13" s="26" t="s">
        <v>224</v>
      </c>
      <c r="E13" s="1"/>
      <c r="F13" s="1"/>
      <c r="G13" s="1"/>
      <c r="H13" s="1"/>
      <c r="I13" s="1"/>
      <c r="J13" s="1"/>
      <c r="K13" s="1"/>
      <c r="L13" s="1" t="s">
        <v>225</v>
      </c>
      <c r="M13" s="6"/>
      <c r="N13" s="6"/>
      <c r="O13" s="6"/>
      <c r="P13" s="6"/>
      <c r="Q13" s="6"/>
      <c r="R13" s="6"/>
    </row>
    <row r="14" spans="2: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6"/>
      <c r="N14" s="6"/>
      <c r="O14" s="6"/>
      <c r="P14" s="6"/>
      <c r="Q14" s="6"/>
      <c r="R14" s="6"/>
      <c r="V14" s="45"/>
    </row>
    <row r="15" spans="2:25">
      <c r="B15" s="380" t="s">
        <v>3</v>
      </c>
      <c r="C15" s="380"/>
      <c r="D15" s="380"/>
      <c r="E15" s="380"/>
      <c r="F15" s="380"/>
      <c r="G15" s="380"/>
      <c r="H15" s="380"/>
      <c r="I15" s="380"/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0"/>
      <c r="U15" s="380"/>
      <c r="V15" s="380"/>
      <c r="W15" s="380"/>
      <c r="X15" s="380"/>
      <c r="Y15" s="380"/>
    </row>
    <row r="16" spans="2:25" ht="25.5" customHeight="1">
      <c r="B16" s="435" t="s">
        <v>226</v>
      </c>
      <c r="C16" s="435"/>
      <c r="D16" s="435"/>
      <c r="E16" s="435"/>
      <c r="F16" s="435"/>
      <c r="G16" s="435"/>
      <c r="H16" s="435"/>
      <c r="I16" s="435"/>
      <c r="J16" s="435"/>
      <c r="K16" s="435"/>
      <c r="L16" s="435"/>
      <c r="M16" s="435"/>
      <c r="N16" s="435"/>
      <c r="O16" s="435"/>
      <c r="P16" s="435"/>
      <c r="Q16" s="435"/>
      <c r="R16" s="435"/>
      <c r="S16" s="435"/>
      <c r="T16" s="435"/>
      <c r="U16" s="435"/>
      <c r="V16" s="435"/>
      <c r="W16" s="435"/>
      <c r="X16" s="435"/>
      <c r="Y16" s="435"/>
    </row>
    <row r="17" spans="2:26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2:26" ht="12.75" customHeight="1">
      <c r="B18" s="374" t="s">
        <v>4</v>
      </c>
      <c r="C18" s="387"/>
      <c r="D18" s="375"/>
      <c r="E18" s="436" t="s">
        <v>7</v>
      </c>
      <c r="F18" s="436" t="s">
        <v>17</v>
      </c>
      <c r="G18" s="432" t="s">
        <v>18</v>
      </c>
      <c r="H18" s="434"/>
      <c r="I18" s="432" t="s">
        <v>19</v>
      </c>
      <c r="J18" s="434"/>
      <c r="K18" s="430" t="s">
        <v>13</v>
      </c>
      <c r="L18" s="431"/>
      <c r="M18" s="430" t="s">
        <v>9</v>
      </c>
      <c r="N18" s="431"/>
      <c r="O18" s="430" t="s">
        <v>12</v>
      </c>
      <c r="P18" s="431"/>
      <c r="Q18" s="430" t="s">
        <v>14</v>
      </c>
      <c r="R18" s="431"/>
      <c r="S18" s="393" t="s">
        <v>27</v>
      </c>
      <c r="T18" s="393"/>
      <c r="U18" s="393"/>
      <c r="V18" s="397" t="s">
        <v>28</v>
      </c>
      <c r="W18" s="432" t="s">
        <v>30</v>
      </c>
      <c r="X18" s="433"/>
      <c r="Y18" s="434"/>
    </row>
    <row r="19" spans="2:26" ht="22.5" customHeight="1">
      <c r="B19" s="2" t="s">
        <v>16</v>
      </c>
      <c r="C19" s="393" t="s">
        <v>5</v>
      </c>
      <c r="D19" s="393"/>
      <c r="E19" s="437"/>
      <c r="F19" s="437"/>
      <c r="G19" s="62" t="s">
        <v>20</v>
      </c>
      <c r="H19" s="62" t="s">
        <v>21</v>
      </c>
      <c r="I19" s="62" t="s">
        <v>22</v>
      </c>
      <c r="J19" s="62" t="s">
        <v>23</v>
      </c>
      <c r="K19" s="3" t="s">
        <v>10</v>
      </c>
      <c r="L19" s="3" t="s">
        <v>11</v>
      </c>
      <c r="M19" s="3" t="s">
        <v>10</v>
      </c>
      <c r="N19" s="3" t="s">
        <v>11</v>
      </c>
      <c r="O19" s="3" t="s">
        <v>10</v>
      </c>
      <c r="P19" s="3" t="s">
        <v>11</v>
      </c>
      <c r="Q19" s="3" t="s">
        <v>10</v>
      </c>
      <c r="R19" s="3" t="s">
        <v>11</v>
      </c>
      <c r="S19" s="3" t="s">
        <v>10</v>
      </c>
      <c r="T19" s="3" t="s">
        <v>11</v>
      </c>
      <c r="U19" s="3" t="s">
        <v>29</v>
      </c>
      <c r="V19" s="397"/>
      <c r="W19" s="62" t="s">
        <v>31</v>
      </c>
      <c r="X19" s="62" t="s">
        <v>32</v>
      </c>
      <c r="Y19" s="62" t="s">
        <v>33</v>
      </c>
    </row>
    <row r="20" spans="2:26" ht="45" customHeight="1">
      <c r="B20" s="9">
        <v>1</v>
      </c>
      <c r="C20" s="378" t="s">
        <v>227</v>
      </c>
      <c r="D20" s="379"/>
      <c r="E20" s="18" t="s">
        <v>77</v>
      </c>
      <c r="F20" s="52">
        <v>0.3</v>
      </c>
      <c r="G20" s="17">
        <f t="shared" ref="G20:G25" si="0">$G$26*F20</f>
        <v>348942.6</v>
      </c>
      <c r="H20" s="17">
        <f t="shared" ref="H20:H25" si="1">$H$26*F20</f>
        <v>297334.5</v>
      </c>
      <c r="I20" s="46">
        <f t="shared" ref="I20:J25" si="2">K20+M20+O20+Q20</f>
        <v>30</v>
      </c>
      <c r="J20" s="46">
        <f t="shared" si="2"/>
        <v>44</v>
      </c>
      <c r="K20" s="18">
        <v>10</v>
      </c>
      <c r="L20" s="5">
        <v>14</v>
      </c>
      <c r="M20" s="18">
        <v>10</v>
      </c>
      <c r="N20" s="58">
        <v>20</v>
      </c>
      <c r="O20" s="18">
        <v>10</v>
      </c>
      <c r="P20" s="5">
        <v>10</v>
      </c>
      <c r="Q20" s="18"/>
      <c r="R20" s="5"/>
      <c r="S20" s="13">
        <f t="shared" ref="S20:T26" si="3">K20+M20+O20+Q20</f>
        <v>30</v>
      </c>
      <c r="T20" s="13">
        <f t="shared" si="3"/>
        <v>44</v>
      </c>
      <c r="U20" s="13">
        <f t="shared" ref="U20:U26" si="4">T20-S20</f>
        <v>14</v>
      </c>
      <c r="V20" s="4"/>
      <c r="W20" s="5">
        <f>P20/O20*100</f>
        <v>100</v>
      </c>
      <c r="X20" s="5">
        <f t="shared" ref="X20:X26" si="5">H20/G20*100</f>
        <v>85.210146310596642</v>
      </c>
      <c r="Y20" s="5">
        <f t="shared" ref="Y20:Y26" si="6">W20/X20*100</f>
        <v>117.35691620044091</v>
      </c>
    </row>
    <row r="21" spans="2:26" ht="45" customHeight="1">
      <c r="B21" s="9">
        <v>2</v>
      </c>
      <c r="C21" s="378" t="s">
        <v>228</v>
      </c>
      <c r="D21" s="379"/>
      <c r="E21" s="18" t="s">
        <v>229</v>
      </c>
      <c r="F21" s="52">
        <v>0.2</v>
      </c>
      <c r="G21" s="17">
        <f t="shared" si="0"/>
        <v>232628.40000000002</v>
      </c>
      <c r="H21" s="17">
        <f t="shared" si="1"/>
        <v>198223</v>
      </c>
      <c r="I21" s="46">
        <f t="shared" si="2"/>
        <v>1200</v>
      </c>
      <c r="J21" s="46">
        <f t="shared" si="2"/>
        <v>1621</v>
      </c>
      <c r="K21" s="18">
        <v>400</v>
      </c>
      <c r="L21" s="5">
        <v>400</v>
      </c>
      <c r="M21" s="18">
        <v>400</v>
      </c>
      <c r="N21" s="58">
        <v>786</v>
      </c>
      <c r="O21" s="18">
        <v>400</v>
      </c>
      <c r="P21" s="5">
        <v>435</v>
      </c>
      <c r="Q21" s="18"/>
      <c r="R21" s="5"/>
      <c r="S21" s="13">
        <f t="shared" si="3"/>
        <v>1200</v>
      </c>
      <c r="T21" s="13">
        <f t="shared" si="3"/>
        <v>1621</v>
      </c>
      <c r="U21" s="13">
        <f t="shared" si="4"/>
        <v>421</v>
      </c>
      <c r="V21" s="4"/>
      <c r="W21" s="5">
        <f t="shared" ref="W21:W26" si="7">P21/O21*100</f>
        <v>108.74999999999999</v>
      </c>
      <c r="X21" s="5">
        <f t="shared" si="5"/>
        <v>85.210146310596642</v>
      </c>
      <c r="Y21" s="5">
        <f t="shared" si="6"/>
        <v>127.62564636797948</v>
      </c>
    </row>
    <row r="22" spans="2:26" ht="45" customHeight="1">
      <c r="B22" s="9">
        <v>3</v>
      </c>
      <c r="C22" s="378" t="s">
        <v>230</v>
      </c>
      <c r="D22" s="379"/>
      <c r="E22" s="18" t="s">
        <v>229</v>
      </c>
      <c r="F22" s="52">
        <v>0.2</v>
      </c>
      <c r="G22" s="17">
        <f t="shared" si="0"/>
        <v>232628.40000000002</v>
      </c>
      <c r="H22" s="17">
        <f t="shared" si="1"/>
        <v>198223</v>
      </c>
      <c r="I22" s="46">
        <f t="shared" si="2"/>
        <v>800</v>
      </c>
      <c r="J22" s="46">
        <f t="shared" si="2"/>
        <v>888</v>
      </c>
      <c r="K22" s="18">
        <v>300</v>
      </c>
      <c r="L22" s="5">
        <v>300</v>
      </c>
      <c r="M22" s="18">
        <v>250</v>
      </c>
      <c r="N22" s="58">
        <v>345</v>
      </c>
      <c r="O22" s="18">
        <v>250</v>
      </c>
      <c r="P22" s="5">
        <v>243</v>
      </c>
      <c r="Q22" s="18"/>
      <c r="R22" s="5"/>
      <c r="S22" s="13">
        <f t="shared" si="3"/>
        <v>800</v>
      </c>
      <c r="T22" s="13">
        <f t="shared" si="3"/>
        <v>888</v>
      </c>
      <c r="U22" s="13">
        <f t="shared" si="4"/>
        <v>88</v>
      </c>
      <c r="V22" s="63" t="s">
        <v>231</v>
      </c>
      <c r="W22" s="5">
        <f t="shared" si="7"/>
        <v>97.2</v>
      </c>
      <c r="X22" s="5">
        <f t="shared" si="5"/>
        <v>85.210146310596642</v>
      </c>
      <c r="Y22" s="5">
        <f t="shared" si="6"/>
        <v>114.07092254682858</v>
      </c>
    </row>
    <row r="23" spans="2:26" ht="45" customHeight="1">
      <c r="B23" s="9">
        <v>4</v>
      </c>
      <c r="C23" s="378" t="s">
        <v>232</v>
      </c>
      <c r="D23" s="379"/>
      <c r="E23" s="18" t="s">
        <v>77</v>
      </c>
      <c r="F23" s="52">
        <v>0.1</v>
      </c>
      <c r="G23" s="17">
        <f t="shared" si="0"/>
        <v>116314.20000000001</v>
      </c>
      <c r="H23" s="17">
        <f t="shared" si="1"/>
        <v>99111.5</v>
      </c>
      <c r="I23" s="46">
        <f t="shared" si="2"/>
        <v>30</v>
      </c>
      <c r="J23" s="46">
        <f t="shared" si="2"/>
        <v>61</v>
      </c>
      <c r="K23" s="18">
        <v>10</v>
      </c>
      <c r="L23" s="5">
        <v>11</v>
      </c>
      <c r="M23" s="18">
        <v>10</v>
      </c>
      <c r="N23" s="58">
        <v>35</v>
      </c>
      <c r="O23" s="18">
        <v>10</v>
      </c>
      <c r="P23" s="5">
        <v>15</v>
      </c>
      <c r="Q23" s="18"/>
      <c r="R23" s="5"/>
      <c r="S23" s="13">
        <f t="shared" si="3"/>
        <v>30</v>
      </c>
      <c r="T23" s="13">
        <f t="shared" si="3"/>
        <v>61</v>
      </c>
      <c r="U23" s="13">
        <f t="shared" si="4"/>
        <v>31</v>
      </c>
      <c r="V23" s="4"/>
      <c r="W23" s="5">
        <f t="shared" si="7"/>
        <v>150</v>
      </c>
      <c r="X23" s="5">
        <f t="shared" si="5"/>
        <v>85.210146310596642</v>
      </c>
      <c r="Y23" s="5">
        <f t="shared" si="6"/>
        <v>176.03537430066137</v>
      </c>
    </row>
    <row r="24" spans="2:26" ht="45" customHeight="1">
      <c r="B24" s="9">
        <v>5</v>
      </c>
      <c r="C24" s="427" t="s">
        <v>233</v>
      </c>
      <c r="D24" s="428"/>
      <c r="E24" s="18" t="s">
        <v>234</v>
      </c>
      <c r="F24" s="52">
        <v>0.1</v>
      </c>
      <c r="G24" s="17">
        <f t="shared" si="0"/>
        <v>116314.20000000001</v>
      </c>
      <c r="H24" s="17">
        <f t="shared" si="1"/>
        <v>99111.5</v>
      </c>
      <c r="I24" s="46">
        <f t="shared" si="2"/>
        <v>50</v>
      </c>
      <c r="J24" s="46">
        <f t="shared" si="2"/>
        <v>102</v>
      </c>
      <c r="K24" s="18">
        <v>30</v>
      </c>
      <c r="L24" s="5">
        <v>44</v>
      </c>
      <c r="M24" s="18">
        <v>10</v>
      </c>
      <c r="N24" s="58">
        <v>48</v>
      </c>
      <c r="O24" s="18">
        <v>10</v>
      </c>
      <c r="P24" s="5">
        <v>10</v>
      </c>
      <c r="Q24" s="18"/>
      <c r="R24" s="5"/>
      <c r="S24" s="13">
        <f t="shared" si="3"/>
        <v>50</v>
      </c>
      <c r="T24" s="13">
        <f t="shared" si="3"/>
        <v>102</v>
      </c>
      <c r="U24" s="13">
        <f t="shared" si="4"/>
        <v>52</v>
      </c>
      <c r="V24" s="4" t="s">
        <v>235</v>
      </c>
      <c r="W24" s="5">
        <f t="shared" si="7"/>
        <v>100</v>
      </c>
      <c r="X24" s="5">
        <f t="shared" si="5"/>
        <v>85.210146310596642</v>
      </c>
      <c r="Y24" s="5">
        <f t="shared" si="6"/>
        <v>117.35691620044091</v>
      </c>
    </row>
    <row r="25" spans="2:26" ht="45" customHeight="1">
      <c r="B25" s="9">
        <v>6</v>
      </c>
      <c r="C25" s="378" t="s">
        <v>236</v>
      </c>
      <c r="D25" s="379"/>
      <c r="E25" s="18" t="s">
        <v>43</v>
      </c>
      <c r="F25" s="52">
        <v>0.1</v>
      </c>
      <c r="G25" s="17">
        <f t="shared" si="0"/>
        <v>116314.20000000001</v>
      </c>
      <c r="H25" s="17">
        <f t="shared" si="1"/>
        <v>99111.5</v>
      </c>
      <c r="I25" s="46">
        <f t="shared" si="2"/>
        <v>9</v>
      </c>
      <c r="J25" s="46">
        <f t="shared" si="2"/>
        <v>9</v>
      </c>
      <c r="K25" s="18">
        <v>3</v>
      </c>
      <c r="L25" s="5">
        <v>3</v>
      </c>
      <c r="M25" s="18">
        <v>3</v>
      </c>
      <c r="N25" s="58">
        <v>3</v>
      </c>
      <c r="O25" s="18">
        <v>3</v>
      </c>
      <c r="P25" s="5">
        <v>3</v>
      </c>
      <c r="Q25" s="18"/>
      <c r="R25" s="5"/>
      <c r="S25" s="13">
        <f t="shared" si="3"/>
        <v>9</v>
      </c>
      <c r="T25" s="13">
        <f t="shared" si="3"/>
        <v>9</v>
      </c>
      <c r="U25" s="13">
        <f t="shared" si="4"/>
        <v>0</v>
      </c>
      <c r="V25" s="4"/>
      <c r="W25" s="5">
        <f t="shared" si="7"/>
        <v>100</v>
      </c>
      <c r="X25" s="5">
        <f t="shared" si="5"/>
        <v>85.210146310596642</v>
      </c>
      <c r="Y25" s="5">
        <f t="shared" si="6"/>
        <v>117.35691620044091</v>
      </c>
      <c r="Z25" s="64"/>
    </row>
    <row r="26" spans="2:26" s="1" customFormat="1" ht="36.75" customHeight="1">
      <c r="B26" s="390" t="s">
        <v>24</v>
      </c>
      <c r="C26" s="391"/>
      <c r="D26" s="392"/>
      <c r="E26" s="18"/>
      <c r="F26" s="54">
        <f>SUM(F20:F25)</f>
        <v>0.99999999999999989</v>
      </c>
      <c r="G26" s="19">
        <v>1163142</v>
      </c>
      <c r="H26" s="39">
        <v>991115</v>
      </c>
      <c r="I26" s="18">
        <f t="shared" ref="I26:R26" si="8">SUM(I20:I25)</f>
        <v>2119</v>
      </c>
      <c r="J26" s="18">
        <f t="shared" si="8"/>
        <v>2725</v>
      </c>
      <c r="K26" s="18">
        <f t="shared" si="8"/>
        <v>753</v>
      </c>
      <c r="L26" s="18">
        <f t="shared" si="8"/>
        <v>772</v>
      </c>
      <c r="M26" s="18">
        <f t="shared" si="8"/>
        <v>683</v>
      </c>
      <c r="N26" s="18">
        <f t="shared" si="8"/>
        <v>1237</v>
      </c>
      <c r="O26" s="18">
        <f t="shared" si="8"/>
        <v>683</v>
      </c>
      <c r="P26" s="18">
        <f t="shared" si="8"/>
        <v>716</v>
      </c>
      <c r="Q26" s="18">
        <f t="shared" si="8"/>
        <v>0</v>
      </c>
      <c r="R26" s="18">
        <f t="shared" si="8"/>
        <v>0</v>
      </c>
      <c r="S26" s="14">
        <f t="shared" si="3"/>
        <v>2119</v>
      </c>
      <c r="T26" s="14">
        <f t="shared" si="3"/>
        <v>2725</v>
      </c>
      <c r="U26" s="14">
        <f t="shared" si="4"/>
        <v>606</v>
      </c>
      <c r="V26" s="14"/>
      <c r="W26" s="5">
        <f t="shared" si="7"/>
        <v>104.8316251830161</v>
      </c>
      <c r="X26" s="5">
        <f t="shared" si="5"/>
        <v>85.210146310596642</v>
      </c>
      <c r="Y26" s="5">
        <f t="shared" si="6"/>
        <v>123.02716251759252</v>
      </c>
    </row>
    <row r="27" spans="2:26" s="6" customFormat="1" ht="14.25" customHeight="1">
      <c r="G27" s="10"/>
    </row>
    <row r="28" spans="2:26" s="6" customFormat="1" ht="14.25" customHeight="1">
      <c r="C28" s="11" t="s">
        <v>25</v>
      </c>
      <c r="G28" s="10"/>
      <c r="I28" s="6" t="s">
        <v>26</v>
      </c>
    </row>
    <row r="38" spans="18:18">
      <c r="R38" s="65"/>
    </row>
  </sheetData>
  <sheetProtection sheet="1" objects="1" scenarios="1"/>
  <mergeCells count="29">
    <mergeCell ref="B6:Y6"/>
    <mergeCell ref="B1:Y1"/>
    <mergeCell ref="B2:Y2"/>
    <mergeCell ref="B3:Y3"/>
    <mergeCell ref="B4:Y4"/>
    <mergeCell ref="B5:Y5"/>
    <mergeCell ref="C19:D19"/>
    <mergeCell ref="B7:Y7"/>
    <mergeCell ref="B15:Y15"/>
    <mergeCell ref="B16:Y16"/>
    <mergeCell ref="B18:D18"/>
    <mergeCell ref="E18:E19"/>
    <mergeCell ref="F18:F19"/>
    <mergeCell ref="G18:H18"/>
    <mergeCell ref="I18:J18"/>
    <mergeCell ref="K18:L18"/>
    <mergeCell ref="M18:N18"/>
    <mergeCell ref="O18:P18"/>
    <mergeCell ref="Q18:R18"/>
    <mergeCell ref="S18:U18"/>
    <mergeCell ref="V18:V19"/>
    <mergeCell ref="W18:Y18"/>
    <mergeCell ref="B26:D26"/>
    <mergeCell ref="C20:D20"/>
    <mergeCell ref="C21:D21"/>
    <mergeCell ref="C22:D22"/>
    <mergeCell ref="C23:D23"/>
    <mergeCell ref="C24:D24"/>
    <mergeCell ref="C25:D25"/>
  </mergeCells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opLeftCell="C9" workbookViewId="0">
      <selection activeCell="Y25" sqref="Y25"/>
    </sheetView>
  </sheetViews>
  <sheetFormatPr baseColWidth="10" defaultRowHeight="12.75"/>
  <cols>
    <col min="1" max="1" width="5.42578125" style="35" customWidth="1"/>
    <col min="2" max="2" width="12" style="35" customWidth="1"/>
    <col min="3" max="3" width="26" style="35" customWidth="1"/>
    <col min="4" max="5" width="11.42578125" style="35"/>
    <col min="6" max="6" width="12.140625" style="35" customWidth="1"/>
    <col min="7" max="7" width="12.7109375" style="35" customWidth="1"/>
    <col min="8" max="8" width="13.140625" style="35" hidden="1" customWidth="1"/>
    <col min="9" max="9" width="9.28515625" style="35" hidden="1" customWidth="1"/>
    <col min="10" max="10" width="10.5703125" style="35" hidden="1" customWidth="1"/>
    <col min="11" max="11" width="9.7109375" style="35" hidden="1" customWidth="1"/>
    <col min="12" max="12" width="11.7109375" style="35" hidden="1" customWidth="1"/>
    <col min="13" max="13" width="9.7109375" style="35" hidden="1" customWidth="1"/>
    <col min="14" max="14" width="10.5703125" style="35" customWidth="1"/>
    <col min="15" max="15" width="9.7109375" style="35" customWidth="1"/>
    <col min="16" max="16" width="11.5703125" style="35" hidden="1" customWidth="1"/>
    <col min="17" max="17" width="9.7109375" style="35" hidden="1" customWidth="1"/>
    <col min="18" max="20" width="9.7109375" style="35" customWidth="1"/>
    <col min="21" max="21" width="25.28515625" style="35" customWidth="1"/>
    <col min="22" max="24" width="8.85546875" style="35" customWidth="1"/>
    <col min="25" max="16384" width="11.42578125" style="35"/>
  </cols>
  <sheetData>
    <row r="1" spans="1:24">
      <c r="A1" s="440"/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</row>
    <row r="2" spans="1:24">
      <c r="A2" s="440" t="s">
        <v>52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  <c r="T2" s="440"/>
      <c r="U2" s="440"/>
      <c r="V2" s="440"/>
      <c r="W2" s="440"/>
      <c r="X2" s="440"/>
    </row>
    <row r="3" spans="1:24">
      <c r="A3" s="440" t="s">
        <v>15</v>
      </c>
      <c r="B3" s="440"/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  <c r="Q3" s="440"/>
      <c r="R3" s="440"/>
      <c r="S3" s="440"/>
      <c r="T3" s="440"/>
      <c r="U3" s="440"/>
      <c r="V3" s="440"/>
      <c r="W3" s="440"/>
      <c r="X3" s="440"/>
    </row>
    <row r="4" spans="1:24" ht="12.75" hidden="1" customHeight="1">
      <c r="A4" s="440" t="s">
        <v>49</v>
      </c>
      <c r="B4" s="440"/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  <c r="N4" s="440"/>
      <c r="O4" s="440"/>
      <c r="P4" s="440"/>
      <c r="Q4" s="440"/>
      <c r="R4" s="440"/>
      <c r="S4" s="440"/>
      <c r="T4" s="440"/>
      <c r="U4" s="440"/>
      <c r="V4" s="440"/>
      <c r="W4" s="440"/>
      <c r="X4" s="440"/>
    </row>
    <row r="5" spans="1:24" ht="12.75" hidden="1" customHeight="1">
      <c r="A5" s="440" t="s">
        <v>51</v>
      </c>
      <c r="B5" s="440"/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  <c r="P5" s="440"/>
      <c r="Q5" s="440"/>
      <c r="R5" s="440"/>
      <c r="S5" s="440"/>
      <c r="T5" s="440"/>
      <c r="U5" s="440"/>
      <c r="V5" s="440"/>
      <c r="W5" s="440"/>
      <c r="X5" s="440"/>
    </row>
    <row r="6" spans="1:24" ht="12.75" customHeight="1">
      <c r="A6" s="440" t="s">
        <v>50</v>
      </c>
      <c r="B6" s="440"/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0"/>
      <c r="N6" s="440"/>
      <c r="O6" s="440"/>
      <c r="P6" s="440"/>
      <c r="Q6" s="440"/>
      <c r="R6" s="440"/>
      <c r="S6" s="440"/>
      <c r="T6" s="440"/>
      <c r="U6" s="440"/>
      <c r="V6" s="440"/>
      <c r="W6" s="440"/>
      <c r="X6" s="440"/>
    </row>
    <row r="7" spans="1:24" hidden="1">
      <c r="A7" s="440" t="s">
        <v>48</v>
      </c>
      <c r="B7" s="440"/>
      <c r="C7" s="440"/>
      <c r="D7" s="440"/>
      <c r="E7" s="440"/>
      <c r="F7" s="440"/>
      <c r="G7" s="440"/>
      <c r="H7" s="440"/>
      <c r="I7" s="440"/>
      <c r="J7" s="440"/>
      <c r="K7" s="440"/>
      <c r="L7" s="440"/>
      <c r="M7" s="440"/>
      <c r="N7" s="440"/>
      <c r="O7" s="440"/>
      <c r="P7" s="440"/>
      <c r="Q7" s="440"/>
      <c r="R7" s="440"/>
      <c r="S7" s="440"/>
      <c r="T7" s="440"/>
      <c r="U7" s="440"/>
      <c r="V7" s="440"/>
      <c r="W7" s="440"/>
      <c r="X7" s="440"/>
    </row>
    <row r="8" spans="1:24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7"/>
      <c r="S8" s="67"/>
      <c r="T8" s="67"/>
      <c r="U8" s="67"/>
      <c r="V8" s="67"/>
      <c r="W8" s="67"/>
      <c r="X8" s="67"/>
    </row>
    <row r="9" spans="1:24">
      <c r="A9" s="68" t="s">
        <v>36</v>
      </c>
      <c r="B9" s="69"/>
      <c r="C9" s="68" t="s">
        <v>167</v>
      </c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7"/>
      <c r="S9" s="67"/>
      <c r="T9" s="67"/>
      <c r="U9" s="67"/>
      <c r="V9" s="67"/>
      <c r="W9" s="67"/>
      <c r="X9" s="67"/>
    </row>
    <row r="10" spans="1:24">
      <c r="A10" s="70" t="s">
        <v>0</v>
      </c>
      <c r="B10" s="71"/>
      <c r="C10" s="70" t="s">
        <v>168</v>
      </c>
      <c r="D10" s="66"/>
      <c r="E10" s="66"/>
      <c r="F10" s="66"/>
      <c r="G10" s="66"/>
      <c r="H10" s="66"/>
      <c r="I10" s="66"/>
      <c r="J10" s="66"/>
      <c r="K10" s="66"/>
      <c r="L10" s="69"/>
      <c r="M10" s="69"/>
      <c r="N10" s="69"/>
      <c r="O10" s="69"/>
      <c r="P10" s="69"/>
      <c r="Q10" s="69"/>
      <c r="R10" s="67"/>
      <c r="S10" s="67"/>
      <c r="T10" s="67"/>
      <c r="U10" s="67"/>
      <c r="V10" s="67"/>
      <c r="W10" s="67"/>
      <c r="X10" s="67"/>
    </row>
    <row r="11" spans="1:24">
      <c r="A11" s="70" t="s">
        <v>62</v>
      </c>
      <c r="B11" s="72"/>
      <c r="C11" s="70" t="s">
        <v>222</v>
      </c>
      <c r="D11" s="66"/>
      <c r="E11" s="66"/>
      <c r="F11" s="66"/>
      <c r="G11" s="66"/>
      <c r="H11" s="66"/>
      <c r="I11" s="66"/>
      <c r="J11" s="66"/>
      <c r="K11" s="66"/>
      <c r="L11" s="69"/>
      <c r="M11" s="69"/>
      <c r="N11" s="69"/>
      <c r="O11" s="69"/>
      <c r="P11" s="69"/>
      <c r="Q11" s="69"/>
      <c r="R11" s="67"/>
      <c r="S11" s="67"/>
      <c r="T11" s="67"/>
      <c r="U11" s="67"/>
      <c r="V11" s="67"/>
      <c r="W11" s="67"/>
      <c r="X11" s="67"/>
    </row>
    <row r="12" spans="1:24">
      <c r="A12" s="70" t="s">
        <v>6</v>
      </c>
      <c r="B12" s="72"/>
      <c r="C12" s="70" t="s">
        <v>237</v>
      </c>
      <c r="D12" s="66"/>
      <c r="E12" s="66"/>
      <c r="F12" s="66"/>
      <c r="G12" s="66"/>
      <c r="H12" s="66"/>
      <c r="I12" s="66"/>
      <c r="J12" s="66"/>
      <c r="K12" s="66"/>
      <c r="L12" s="69"/>
      <c r="M12" s="69"/>
      <c r="N12" s="69"/>
      <c r="O12" s="69"/>
      <c r="P12" s="69"/>
      <c r="Q12" s="69"/>
      <c r="R12" s="67"/>
      <c r="S12" s="67"/>
      <c r="T12" s="67"/>
      <c r="U12" s="67"/>
      <c r="V12" s="67"/>
      <c r="W12" s="67"/>
      <c r="X12" s="67"/>
    </row>
    <row r="13" spans="1:24">
      <c r="A13" s="70" t="s">
        <v>38</v>
      </c>
      <c r="B13" s="72"/>
      <c r="C13" s="70" t="s">
        <v>238</v>
      </c>
      <c r="D13" s="66"/>
      <c r="E13" s="66"/>
      <c r="F13" s="66"/>
      <c r="G13" s="66"/>
      <c r="H13" s="66"/>
      <c r="I13" s="66"/>
      <c r="J13" s="66"/>
      <c r="K13" s="66"/>
      <c r="L13" s="69"/>
      <c r="M13" s="69"/>
      <c r="N13" s="69"/>
      <c r="O13" s="69"/>
      <c r="P13" s="69"/>
      <c r="Q13" s="69"/>
      <c r="R13" s="67"/>
      <c r="S13" s="67"/>
      <c r="T13" s="67"/>
      <c r="U13" s="67"/>
      <c r="V13" s="67"/>
      <c r="W13" s="67"/>
      <c r="X13" s="67"/>
    </row>
    <row r="14" spans="1:24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9"/>
      <c r="M14" s="69"/>
      <c r="N14" s="69"/>
      <c r="O14" s="69"/>
      <c r="P14" s="69"/>
      <c r="Q14" s="69"/>
      <c r="R14" s="67"/>
      <c r="S14" s="67"/>
      <c r="T14" s="67"/>
      <c r="U14" s="73"/>
      <c r="V14" s="67"/>
      <c r="W14" s="67"/>
      <c r="X14" s="67"/>
    </row>
    <row r="15" spans="1:24">
      <c r="A15" s="441" t="s">
        <v>3</v>
      </c>
      <c r="B15" s="441"/>
      <c r="C15" s="441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1"/>
      <c r="X15" s="441"/>
    </row>
    <row r="16" spans="1:24" ht="26.25" customHeight="1">
      <c r="A16" s="442" t="s">
        <v>239</v>
      </c>
      <c r="B16" s="442"/>
      <c r="C16" s="442"/>
      <c r="D16" s="442"/>
      <c r="E16" s="442"/>
      <c r="F16" s="442"/>
      <c r="G16" s="442"/>
      <c r="H16" s="442"/>
      <c r="I16" s="442"/>
      <c r="J16" s="442"/>
      <c r="K16" s="442"/>
      <c r="L16" s="442"/>
      <c r="M16" s="442"/>
      <c r="N16" s="442"/>
      <c r="O16" s="442"/>
      <c r="P16" s="442"/>
      <c r="Q16" s="442"/>
      <c r="R16" s="442"/>
      <c r="S16" s="442"/>
      <c r="T16" s="442"/>
      <c r="U16" s="442"/>
      <c r="V16" s="442"/>
      <c r="W16" s="442"/>
      <c r="X16" s="442"/>
    </row>
    <row r="17" spans="1:2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4" ht="14.25" customHeight="1">
      <c r="A18" s="430" t="s">
        <v>4</v>
      </c>
      <c r="B18" s="443"/>
      <c r="C18" s="431"/>
      <c r="D18" s="436" t="s">
        <v>7</v>
      </c>
      <c r="E18" s="436" t="s">
        <v>17</v>
      </c>
      <c r="F18" s="432" t="s">
        <v>18</v>
      </c>
      <c r="G18" s="434"/>
      <c r="H18" s="432" t="s">
        <v>19</v>
      </c>
      <c r="I18" s="434"/>
      <c r="J18" s="430" t="s">
        <v>13</v>
      </c>
      <c r="K18" s="431"/>
      <c r="L18" s="430" t="s">
        <v>9</v>
      </c>
      <c r="M18" s="431"/>
      <c r="N18" s="430" t="s">
        <v>12</v>
      </c>
      <c r="O18" s="431"/>
      <c r="P18" s="430" t="s">
        <v>14</v>
      </c>
      <c r="Q18" s="431"/>
      <c r="R18" s="393" t="s">
        <v>27</v>
      </c>
      <c r="S18" s="393"/>
      <c r="T18" s="393"/>
      <c r="U18" s="397" t="s">
        <v>28</v>
      </c>
      <c r="V18" s="432" t="s">
        <v>30</v>
      </c>
      <c r="W18" s="433"/>
      <c r="X18" s="434"/>
    </row>
    <row r="19" spans="1:24" ht="21" customHeight="1">
      <c r="A19" s="36" t="s">
        <v>16</v>
      </c>
      <c r="B19" s="397" t="s">
        <v>5</v>
      </c>
      <c r="C19" s="397"/>
      <c r="D19" s="437"/>
      <c r="E19" s="437"/>
      <c r="F19" s="62" t="s">
        <v>20</v>
      </c>
      <c r="G19" s="62" t="s">
        <v>21</v>
      </c>
      <c r="H19" s="62" t="s">
        <v>22</v>
      </c>
      <c r="I19" s="62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44.25" customHeight="1">
      <c r="A20" s="74">
        <v>1</v>
      </c>
      <c r="B20" s="401" t="s">
        <v>240</v>
      </c>
      <c r="C20" s="401"/>
      <c r="D20" s="75" t="s">
        <v>241</v>
      </c>
      <c r="E20" s="76">
        <v>0.3</v>
      </c>
      <c r="F20" s="17">
        <f t="shared" ref="F20:F25" si="0">$F$26*E20</f>
        <v>657904.79999999993</v>
      </c>
      <c r="G20" s="17">
        <f t="shared" ref="G20:G25" si="1">$G$26*E20</f>
        <v>600290.1</v>
      </c>
      <c r="H20" s="77">
        <f>J20+L20+N20+P20</f>
        <v>4700</v>
      </c>
      <c r="I20" s="77">
        <f>K20+M20+O20+Q20</f>
        <v>1862</v>
      </c>
      <c r="J20" s="78">
        <v>1200</v>
      </c>
      <c r="K20" s="79">
        <v>586</v>
      </c>
      <c r="L20" s="80">
        <v>2000</v>
      </c>
      <c r="M20" s="77">
        <v>586</v>
      </c>
      <c r="N20" s="80">
        <v>1500</v>
      </c>
      <c r="O20" s="77">
        <v>690</v>
      </c>
      <c r="P20" s="80"/>
      <c r="Q20" s="77"/>
      <c r="R20" s="13">
        <f t="shared" ref="R20:S26" si="2">J20+L20+N20+P20</f>
        <v>4700</v>
      </c>
      <c r="S20" s="13">
        <f t="shared" si="2"/>
        <v>1862</v>
      </c>
      <c r="T20" s="13">
        <f>S20-R20</f>
        <v>-2838</v>
      </c>
      <c r="U20" s="81"/>
      <c r="V20" s="77">
        <f>O20/N20*100</f>
        <v>46</v>
      </c>
      <c r="W20" s="77">
        <f t="shared" ref="W20:W26" si="3">G20/F20*100</f>
        <v>91.242699551667656</v>
      </c>
      <c r="X20" s="77">
        <f>V20/W20*100</f>
        <v>50.414992351198194</v>
      </c>
    </row>
    <row r="21" spans="1:24" ht="42.75" customHeight="1">
      <c r="A21" s="74">
        <v>2</v>
      </c>
      <c r="B21" s="438" t="s">
        <v>242</v>
      </c>
      <c r="C21" s="439"/>
      <c r="D21" s="75" t="s">
        <v>243</v>
      </c>
      <c r="E21" s="76">
        <v>0.2</v>
      </c>
      <c r="F21" s="17">
        <f t="shared" si="0"/>
        <v>438603.2</v>
      </c>
      <c r="G21" s="17">
        <f t="shared" si="1"/>
        <v>400193.4</v>
      </c>
      <c r="H21" s="77">
        <f t="shared" ref="H21:I25" si="4">J21+L21+N21+P21</f>
        <v>90</v>
      </c>
      <c r="I21" s="77">
        <f t="shared" si="4"/>
        <v>175</v>
      </c>
      <c r="J21" s="78">
        <v>30</v>
      </c>
      <c r="K21" s="79">
        <v>37</v>
      </c>
      <c r="L21" s="80">
        <v>30</v>
      </c>
      <c r="M21" s="77">
        <v>37</v>
      </c>
      <c r="N21" s="80">
        <v>30</v>
      </c>
      <c r="O21" s="77">
        <v>101</v>
      </c>
      <c r="P21" s="80"/>
      <c r="Q21" s="77"/>
      <c r="R21" s="13">
        <f t="shared" si="2"/>
        <v>90</v>
      </c>
      <c r="S21" s="13">
        <f t="shared" si="2"/>
        <v>175</v>
      </c>
      <c r="T21" s="13">
        <f t="shared" ref="T21:T26" si="5">S21-R21</f>
        <v>85</v>
      </c>
      <c r="U21" s="81"/>
      <c r="V21" s="77">
        <f t="shared" ref="V21:V26" si="6">O21/N21*100</f>
        <v>336.66666666666669</v>
      </c>
      <c r="W21" s="77">
        <f t="shared" si="3"/>
        <v>91.242699551667656</v>
      </c>
      <c r="X21" s="77">
        <f>V21/W21*100</f>
        <v>368.97929184572598</v>
      </c>
    </row>
    <row r="22" spans="1:24" ht="39.75" customHeight="1">
      <c r="A22" s="74">
        <v>3</v>
      </c>
      <c r="B22" s="401" t="s">
        <v>244</v>
      </c>
      <c r="C22" s="401"/>
      <c r="D22" s="75" t="s">
        <v>173</v>
      </c>
      <c r="E22" s="76">
        <v>0.2</v>
      </c>
      <c r="F22" s="17">
        <f t="shared" si="0"/>
        <v>438603.2</v>
      </c>
      <c r="G22" s="17">
        <f t="shared" si="1"/>
        <v>400193.4</v>
      </c>
      <c r="H22" s="77">
        <f t="shared" si="4"/>
        <v>340</v>
      </c>
      <c r="I22" s="77">
        <f t="shared" si="4"/>
        <v>374</v>
      </c>
      <c r="J22" s="78">
        <v>120</v>
      </c>
      <c r="K22" s="79">
        <v>131</v>
      </c>
      <c r="L22" s="80">
        <v>100</v>
      </c>
      <c r="M22" s="77">
        <v>131</v>
      </c>
      <c r="N22" s="80">
        <v>120</v>
      </c>
      <c r="O22" s="77">
        <v>112</v>
      </c>
      <c r="P22" s="80"/>
      <c r="Q22" s="77"/>
      <c r="R22" s="13">
        <f t="shared" si="2"/>
        <v>340</v>
      </c>
      <c r="S22" s="13">
        <f t="shared" si="2"/>
        <v>374</v>
      </c>
      <c r="T22" s="13">
        <f t="shared" si="5"/>
        <v>34</v>
      </c>
      <c r="U22" s="81"/>
      <c r="V22" s="77">
        <f t="shared" si="6"/>
        <v>93.333333333333329</v>
      </c>
      <c r="W22" s="77">
        <f t="shared" si="3"/>
        <v>91.242699551667656</v>
      </c>
      <c r="X22" s="77">
        <f>V22/W22*100</f>
        <v>102.29128882851808</v>
      </c>
    </row>
    <row r="23" spans="1:24" ht="43.5" customHeight="1">
      <c r="A23" s="74">
        <v>4</v>
      </c>
      <c r="B23" s="401" t="s">
        <v>245</v>
      </c>
      <c r="C23" s="401"/>
      <c r="D23" s="75" t="s">
        <v>107</v>
      </c>
      <c r="E23" s="76">
        <v>0.1</v>
      </c>
      <c r="F23" s="17">
        <f t="shared" si="0"/>
        <v>219301.6</v>
      </c>
      <c r="G23" s="17">
        <f t="shared" si="1"/>
        <v>200096.7</v>
      </c>
      <c r="H23" s="77">
        <f t="shared" si="4"/>
        <v>0</v>
      </c>
      <c r="I23" s="77">
        <f t="shared" si="4"/>
        <v>0</v>
      </c>
      <c r="J23" s="78">
        <v>0</v>
      </c>
      <c r="K23" s="79">
        <v>0</v>
      </c>
      <c r="L23" s="80">
        <v>0</v>
      </c>
      <c r="M23" s="77">
        <v>0</v>
      </c>
      <c r="N23" s="80">
        <v>0</v>
      </c>
      <c r="O23" s="77">
        <v>0</v>
      </c>
      <c r="P23" s="80"/>
      <c r="Q23" s="77"/>
      <c r="R23" s="13">
        <f t="shared" si="2"/>
        <v>0</v>
      </c>
      <c r="S23" s="13">
        <f t="shared" si="2"/>
        <v>0</v>
      </c>
      <c r="T23" s="13">
        <f t="shared" si="5"/>
        <v>0</v>
      </c>
      <c r="U23" s="81"/>
      <c r="V23" s="77"/>
      <c r="W23" s="77">
        <f t="shared" si="3"/>
        <v>91.242699551667656</v>
      </c>
      <c r="X23" s="77">
        <f>V23/W23*100</f>
        <v>0</v>
      </c>
    </row>
    <row r="24" spans="1:24" ht="44.25" customHeight="1">
      <c r="A24" s="74">
        <v>5</v>
      </c>
      <c r="B24" s="401" t="s">
        <v>246</v>
      </c>
      <c r="C24" s="401"/>
      <c r="D24" s="75" t="s">
        <v>107</v>
      </c>
      <c r="E24" s="76">
        <v>0.1</v>
      </c>
      <c r="F24" s="17">
        <f t="shared" si="0"/>
        <v>219301.6</v>
      </c>
      <c r="G24" s="17">
        <f t="shared" si="1"/>
        <v>200096.7</v>
      </c>
      <c r="H24" s="77">
        <f t="shared" si="4"/>
        <v>0</v>
      </c>
      <c r="I24" s="77">
        <f t="shared" si="4"/>
        <v>3</v>
      </c>
      <c r="J24" s="78">
        <v>0</v>
      </c>
      <c r="K24" s="79">
        <v>1</v>
      </c>
      <c r="L24" s="80">
        <v>0</v>
      </c>
      <c r="M24" s="77">
        <v>1</v>
      </c>
      <c r="N24" s="80">
        <v>0</v>
      </c>
      <c r="O24" s="77">
        <v>1</v>
      </c>
      <c r="P24" s="80"/>
      <c r="Q24" s="77"/>
      <c r="R24" s="13">
        <f t="shared" si="2"/>
        <v>0</v>
      </c>
      <c r="S24" s="13">
        <f t="shared" si="2"/>
        <v>3</v>
      </c>
      <c r="T24" s="13">
        <f t="shared" si="5"/>
        <v>3</v>
      </c>
      <c r="U24" s="81"/>
      <c r="V24" s="77"/>
      <c r="W24" s="77">
        <f t="shared" si="3"/>
        <v>91.242699551667656</v>
      </c>
      <c r="X24" s="77">
        <v>0</v>
      </c>
    </row>
    <row r="25" spans="1:24" ht="51.75" customHeight="1">
      <c r="A25" s="74">
        <v>6</v>
      </c>
      <c r="B25" s="401" t="s">
        <v>247</v>
      </c>
      <c r="C25" s="401"/>
      <c r="D25" s="75" t="s">
        <v>126</v>
      </c>
      <c r="E25" s="76">
        <v>0.1</v>
      </c>
      <c r="F25" s="17">
        <f t="shared" si="0"/>
        <v>219301.6</v>
      </c>
      <c r="G25" s="17">
        <f t="shared" si="1"/>
        <v>200096.7</v>
      </c>
      <c r="H25" s="77">
        <f t="shared" si="4"/>
        <v>90</v>
      </c>
      <c r="I25" s="77">
        <f t="shared" si="4"/>
        <v>103</v>
      </c>
      <c r="J25" s="78">
        <v>30</v>
      </c>
      <c r="K25" s="79">
        <v>37</v>
      </c>
      <c r="L25" s="78">
        <v>30</v>
      </c>
      <c r="M25" s="82">
        <v>37</v>
      </c>
      <c r="N25" s="78">
        <v>30</v>
      </c>
      <c r="O25" s="82">
        <v>29</v>
      </c>
      <c r="P25" s="78"/>
      <c r="Q25" s="82"/>
      <c r="R25" s="13">
        <f t="shared" si="2"/>
        <v>90</v>
      </c>
      <c r="S25" s="13">
        <f t="shared" si="2"/>
        <v>103</v>
      </c>
      <c r="T25" s="13">
        <f t="shared" si="5"/>
        <v>13</v>
      </c>
      <c r="U25" s="81"/>
      <c r="V25" s="77">
        <f t="shared" si="6"/>
        <v>96.666666666666671</v>
      </c>
      <c r="W25" s="77">
        <f t="shared" si="3"/>
        <v>91.242699551667656</v>
      </c>
      <c r="X25" s="77">
        <f>V25/W25*100</f>
        <v>105.9445491438223</v>
      </c>
    </row>
    <row r="26" spans="1:24" s="1" customFormat="1" ht="36.75" customHeight="1">
      <c r="A26" s="390" t="s">
        <v>24</v>
      </c>
      <c r="B26" s="391"/>
      <c r="C26" s="392"/>
      <c r="D26" s="18"/>
      <c r="E26" s="54">
        <f>SUM(E20:E25)</f>
        <v>0.99999999999999989</v>
      </c>
      <c r="F26" s="19">
        <v>2193016</v>
      </c>
      <c r="G26" s="39">
        <v>2000967</v>
      </c>
      <c r="H26" s="18">
        <f t="shared" ref="H26:Q26" si="7">SUM(H20:H25)</f>
        <v>5220</v>
      </c>
      <c r="I26" s="18">
        <f t="shared" si="7"/>
        <v>2517</v>
      </c>
      <c r="J26" s="18">
        <f t="shared" si="7"/>
        <v>1380</v>
      </c>
      <c r="K26" s="18">
        <f t="shared" si="7"/>
        <v>792</v>
      </c>
      <c r="L26" s="18">
        <f t="shared" si="7"/>
        <v>2160</v>
      </c>
      <c r="M26" s="18">
        <f t="shared" si="7"/>
        <v>792</v>
      </c>
      <c r="N26" s="18">
        <f t="shared" si="7"/>
        <v>1680</v>
      </c>
      <c r="O26" s="18">
        <f t="shared" si="7"/>
        <v>933</v>
      </c>
      <c r="P26" s="18">
        <f t="shared" si="7"/>
        <v>0</v>
      </c>
      <c r="Q26" s="18">
        <f t="shared" si="7"/>
        <v>0</v>
      </c>
      <c r="R26" s="14">
        <f t="shared" si="2"/>
        <v>5220</v>
      </c>
      <c r="S26" s="14">
        <f t="shared" si="2"/>
        <v>2517</v>
      </c>
      <c r="T26" s="14">
        <f t="shared" si="5"/>
        <v>-2703</v>
      </c>
      <c r="U26" s="5"/>
      <c r="V26" s="77">
        <f t="shared" si="6"/>
        <v>55.535714285714292</v>
      </c>
      <c r="W26" s="77">
        <f t="shared" si="3"/>
        <v>91.242699551667656</v>
      </c>
      <c r="X26" s="77">
        <f>V26/W26*100</f>
        <v>60.865926324622052</v>
      </c>
    </row>
    <row r="27" spans="1:24" s="6" customFormat="1" ht="14.25" customHeight="1">
      <c r="F27" s="10"/>
    </row>
    <row r="28" spans="1:24" s="6" customFormat="1" ht="14.25" customHeight="1">
      <c r="B28" s="11" t="s">
        <v>25</v>
      </c>
      <c r="F28" s="10"/>
      <c r="H28" s="6" t="s">
        <v>26</v>
      </c>
    </row>
  </sheetData>
  <sheetProtection sheet="1" objects="1" scenarios="1"/>
  <mergeCells count="29">
    <mergeCell ref="A6:X6"/>
    <mergeCell ref="A1:X1"/>
    <mergeCell ref="A2:X2"/>
    <mergeCell ref="A3:X3"/>
    <mergeCell ref="A4:X4"/>
    <mergeCell ref="A5:X5"/>
    <mergeCell ref="B19:C19"/>
    <mergeCell ref="A7:X7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N18:O18"/>
    <mergeCell ref="P18:Q18"/>
    <mergeCell ref="R18:T18"/>
    <mergeCell ref="U18:U19"/>
    <mergeCell ref="V18:X18"/>
    <mergeCell ref="A26:C26"/>
    <mergeCell ref="B20:C20"/>
    <mergeCell ref="B21:C21"/>
    <mergeCell ref="B22:C22"/>
    <mergeCell ref="B23:C23"/>
    <mergeCell ref="B24:C24"/>
    <mergeCell ref="B25:C25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opLeftCell="C18" workbookViewId="0">
      <selection activeCell="S23" sqref="S23"/>
    </sheetView>
  </sheetViews>
  <sheetFormatPr baseColWidth="10" defaultRowHeight="12.75"/>
  <cols>
    <col min="1" max="1" width="5.42578125" style="35" customWidth="1"/>
    <col min="2" max="2" width="12" style="35" customWidth="1"/>
    <col min="3" max="3" width="40.7109375" style="35" customWidth="1"/>
    <col min="4" max="5" width="11.42578125" style="35"/>
    <col min="6" max="6" width="12" style="35" customWidth="1"/>
    <col min="7" max="7" width="11.42578125" style="35" customWidth="1"/>
    <col min="8" max="13" width="9.28515625" style="35" hidden="1" customWidth="1"/>
    <col min="14" max="15" width="9.28515625" style="35" customWidth="1"/>
    <col min="16" max="17" width="9.28515625" style="35" hidden="1" customWidth="1"/>
    <col min="18" max="20" width="9.28515625" style="35" customWidth="1"/>
    <col min="21" max="21" width="25.28515625" style="35" customWidth="1"/>
    <col min="22" max="24" width="8.8554687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>
      <c r="A9" s="11" t="s">
        <v>36</v>
      </c>
      <c r="B9" s="6"/>
      <c r="C9" s="11" t="s">
        <v>167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26" t="s">
        <v>0</v>
      </c>
      <c r="B10" s="31"/>
      <c r="C10" s="26" t="s">
        <v>168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26" t="s">
        <v>62</v>
      </c>
      <c r="B11" s="32"/>
      <c r="C11" s="26" t="s">
        <v>222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26" t="s">
        <v>6</v>
      </c>
      <c r="B12" s="32"/>
      <c r="C12" s="26" t="s">
        <v>237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26" t="s">
        <v>38</v>
      </c>
      <c r="B13" s="32"/>
      <c r="C13" s="26" t="s">
        <v>248</v>
      </c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  <c r="U14" s="45"/>
    </row>
    <row r="15" spans="1:24">
      <c r="A15" s="383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</row>
    <row r="16" spans="1:24" ht="36.75" customHeight="1">
      <c r="A16" s="373" t="s">
        <v>249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</row>
    <row r="17" spans="1:2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 ht="24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45" customHeight="1">
      <c r="A20" s="9">
        <v>1</v>
      </c>
      <c r="B20" s="378" t="s">
        <v>250</v>
      </c>
      <c r="C20" s="379"/>
      <c r="D20" s="18" t="s">
        <v>177</v>
      </c>
      <c r="E20" s="52">
        <v>0.1</v>
      </c>
      <c r="F20" s="17">
        <f t="shared" ref="F20:F25" si="0">$F$26*E20</f>
        <v>88287.200000000012</v>
      </c>
      <c r="G20" s="17">
        <f t="shared" ref="G20:G25" si="1">$G$26*E20</f>
        <v>77493.400000000009</v>
      </c>
      <c r="H20" s="80">
        <f t="shared" ref="H20:I25" si="2">J20+L20+N20+P20</f>
        <v>105</v>
      </c>
      <c r="I20" s="77">
        <f t="shared" si="2"/>
        <v>18</v>
      </c>
      <c r="J20" s="14">
        <v>30</v>
      </c>
      <c r="K20" s="58">
        <v>5</v>
      </c>
      <c r="L20" s="14">
        <v>30</v>
      </c>
      <c r="M20" s="5">
        <v>7</v>
      </c>
      <c r="N20" s="14">
        <v>45</v>
      </c>
      <c r="O20" s="5">
        <v>6</v>
      </c>
      <c r="P20" s="14"/>
      <c r="Q20" s="5"/>
      <c r="R20" s="13">
        <f>J20+L20+N20+P20</f>
        <v>105</v>
      </c>
      <c r="S20" s="13">
        <f>K20+M20+O20+Q20</f>
        <v>18</v>
      </c>
      <c r="T20" s="13">
        <f>S20-R20</f>
        <v>-87</v>
      </c>
      <c r="U20" s="83"/>
      <c r="V20" s="5">
        <f>O20/N20*100</f>
        <v>13.333333333333334</v>
      </c>
      <c r="W20" s="5">
        <f t="shared" ref="W20:W26" si="3">G20/F20*100</f>
        <v>87.774218686287469</v>
      </c>
      <c r="X20" s="5">
        <f t="shared" ref="X20:X26" si="4">V20/W20*100</f>
        <v>15.19048934059761</v>
      </c>
    </row>
    <row r="21" spans="1:24" ht="45" customHeight="1">
      <c r="A21" s="9">
        <v>2</v>
      </c>
      <c r="B21" s="378" t="s">
        <v>251</v>
      </c>
      <c r="C21" s="379"/>
      <c r="D21" s="18" t="s">
        <v>177</v>
      </c>
      <c r="E21" s="52">
        <v>0.1</v>
      </c>
      <c r="F21" s="17">
        <f t="shared" si="0"/>
        <v>88287.200000000012</v>
      </c>
      <c r="G21" s="17">
        <f t="shared" si="1"/>
        <v>77493.400000000009</v>
      </c>
      <c r="H21" s="80">
        <f t="shared" si="2"/>
        <v>185</v>
      </c>
      <c r="I21" s="77">
        <f t="shared" si="2"/>
        <v>310</v>
      </c>
      <c r="J21" s="14">
        <v>80</v>
      </c>
      <c r="K21" s="58">
        <v>90</v>
      </c>
      <c r="L21" s="14">
        <v>55</v>
      </c>
      <c r="M21" s="5">
        <v>64</v>
      </c>
      <c r="N21" s="14">
        <v>50</v>
      </c>
      <c r="O21" s="5">
        <v>156</v>
      </c>
      <c r="P21" s="14"/>
      <c r="Q21" s="5"/>
      <c r="R21" s="13">
        <f t="shared" ref="R21:S26" si="5">J21+L21+N21+P21</f>
        <v>185</v>
      </c>
      <c r="S21" s="13">
        <f t="shared" si="5"/>
        <v>310</v>
      </c>
      <c r="T21" s="13">
        <f t="shared" ref="T21:T26" si="6">S21-R21</f>
        <v>125</v>
      </c>
      <c r="U21" s="83"/>
      <c r="V21" s="5">
        <f t="shared" ref="V21:V26" si="7">O21/N21*100</f>
        <v>312</v>
      </c>
      <c r="W21" s="5">
        <f t="shared" si="3"/>
        <v>87.774218686287469</v>
      </c>
      <c r="X21" s="5">
        <f t="shared" si="4"/>
        <v>355.45745056998408</v>
      </c>
    </row>
    <row r="22" spans="1:24" ht="45" customHeight="1">
      <c r="A22" s="9">
        <v>3</v>
      </c>
      <c r="B22" s="378" t="s">
        <v>252</v>
      </c>
      <c r="C22" s="379"/>
      <c r="D22" s="18" t="s">
        <v>177</v>
      </c>
      <c r="E22" s="52">
        <v>0.25</v>
      </c>
      <c r="F22" s="17">
        <f t="shared" si="0"/>
        <v>220718</v>
      </c>
      <c r="G22" s="17">
        <f t="shared" si="1"/>
        <v>193733.5</v>
      </c>
      <c r="H22" s="80">
        <f t="shared" si="2"/>
        <v>230</v>
      </c>
      <c r="I22" s="77">
        <f t="shared" si="2"/>
        <v>406</v>
      </c>
      <c r="J22" s="14">
        <v>80</v>
      </c>
      <c r="K22" s="58">
        <v>112</v>
      </c>
      <c r="L22" s="14">
        <v>100</v>
      </c>
      <c r="M22" s="5">
        <v>186</v>
      </c>
      <c r="N22" s="14">
        <v>50</v>
      </c>
      <c r="O22" s="5">
        <v>108</v>
      </c>
      <c r="P22" s="14"/>
      <c r="Q22" s="5"/>
      <c r="R22" s="13">
        <f t="shared" si="5"/>
        <v>230</v>
      </c>
      <c r="S22" s="13">
        <f t="shared" si="5"/>
        <v>406</v>
      </c>
      <c r="T22" s="13">
        <f t="shared" si="6"/>
        <v>176</v>
      </c>
      <c r="U22" s="83"/>
      <c r="V22" s="5">
        <f t="shared" si="7"/>
        <v>216</v>
      </c>
      <c r="W22" s="5">
        <f t="shared" si="3"/>
        <v>87.774218686287469</v>
      </c>
      <c r="X22" s="5">
        <f t="shared" si="4"/>
        <v>246.0859273176813</v>
      </c>
    </row>
    <row r="23" spans="1:24" ht="45" customHeight="1">
      <c r="A23" s="9">
        <v>4</v>
      </c>
      <c r="B23" s="378" t="s">
        <v>253</v>
      </c>
      <c r="C23" s="379"/>
      <c r="D23" s="18" t="s">
        <v>177</v>
      </c>
      <c r="E23" s="52">
        <v>0.2</v>
      </c>
      <c r="F23" s="17">
        <f t="shared" si="0"/>
        <v>176574.40000000002</v>
      </c>
      <c r="G23" s="17">
        <f t="shared" si="1"/>
        <v>154986.80000000002</v>
      </c>
      <c r="H23" s="80">
        <f t="shared" si="2"/>
        <v>325</v>
      </c>
      <c r="I23" s="77">
        <f t="shared" si="2"/>
        <v>55</v>
      </c>
      <c r="J23" s="14">
        <v>65</v>
      </c>
      <c r="K23" s="58">
        <v>13</v>
      </c>
      <c r="L23" s="14">
        <v>110</v>
      </c>
      <c r="M23" s="5">
        <v>35</v>
      </c>
      <c r="N23" s="14">
        <v>150</v>
      </c>
      <c r="O23" s="5">
        <v>7</v>
      </c>
      <c r="P23" s="14"/>
      <c r="Q23" s="5"/>
      <c r="R23" s="13">
        <f t="shared" si="5"/>
        <v>325</v>
      </c>
      <c r="S23" s="13">
        <f t="shared" si="5"/>
        <v>55</v>
      </c>
      <c r="T23" s="13">
        <f t="shared" si="6"/>
        <v>-270</v>
      </c>
      <c r="U23" s="83"/>
      <c r="V23" s="5">
        <f t="shared" si="7"/>
        <v>4.666666666666667</v>
      </c>
      <c r="W23" s="5">
        <f t="shared" si="3"/>
        <v>87.774218686287469</v>
      </c>
      <c r="X23" s="5">
        <f t="shared" si="4"/>
        <v>5.3166712692091638</v>
      </c>
    </row>
    <row r="24" spans="1:24" ht="45" customHeight="1">
      <c r="A24" s="9">
        <v>5</v>
      </c>
      <c r="B24" s="378" t="s">
        <v>254</v>
      </c>
      <c r="C24" s="379"/>
      <c r="D24" s="18" t="s">
        <v>255</v>
      </c>
      <c r="E24" s="52">
        <v>0.15</v>
      </c>
      <c r="F24" s="17">
        <f t="shared" si="0"/>
        <v>132430.79999999999</v>
      </c>
      <c r="G24" s="17">
        <f t="shared" si="1"/>
        <v>116240.09999999999</v>
      </c>
      <c r="H24" s="80">
        <f t="shared" si="2"/>
        <v>9</v>
      </c>
      <c r="I24" s="77">
        <f t="shared" si="2"/>
        <v>6</v>
      </c>
      <c r="J24" s="14">
        <v>3</v>
      </c>
      <c r="K24" s="58">
        <v>3</v>
      </c>
      <c r="L24" s="14">
        <v>3</v>
      </c>
      <c r="M24" s="5">
        <v>3</v>
      </c>
      <c r="N24" s="14">
        <v>3</v>
      </c>
      <c r="O24" s="5">
        <v>0</v>
      </c>
      <c r="P24" s="14"/>
      <c r="Q24" s="5"/>
      <c r="R24" s="13">
        <f t="shared" si="5"/>
        <v>9</v>
      </c>
      <c r="S24" s="13">
        <f t="shared" si="5"/>
        <v>6</v>
      </c>
      <c r="T24" s="13">
        <f t="shared" si="6"/>
        <v>-3</v>
      </c>
      <c r="U24" s="83"/>
      <c r="V24" s="5">
        <f t="shared" si="7"/>
        <v>0</v>
      </c>
      <c r="W24" s="5">
        <f t="shared" si="3"/>
        <v>87.774218686287483</v>
      </c>
      <c r="X24" s="5">
        <f t="shared" si="4"/>
        <v>0</v>
      </c>
    </row>
    <row r="25" spans="1:24" ht="45" customHeight="1">
      <c r="A25" s="9">
        <v>6</v>
      </c>
      <c r="B25" s="378" t="s">
        <v>256</v>
      </c>
      <c r="C25" s="379"/>
      <c r="D25" s="18" t="s">
        <v>43</v>
      </c>
      <c r="E25" s="52">
        <v>0.2</v>
      </c>
      <c r="F25" s="17">
        <f t="shared" si="0"/>
        <v>176574.40000000002</v>
      </c>
      <c r="G25" s="17">
        <f t="shared" si="1"/>
        <v>154986.80000000002</v>
      </c>
      <c r="H25" s="80">
        <f t="shared" si="2"/>
        <v>9</v>
      </c>
      <c r="I25" s="77">
        <f t="shared" si="2"/>
        <v>9</v>
      </c>
      <c r="J25" s="14">
        <v>3</v>
      </c>
      <c r="K25" s="58">
        <v>3</v>
      </c>
      <c r="L25" s="14">
        <v>3</v>
      </c>
      <c r="M25" s="5">
        <v>3</v>
      </c>
      <c r="N25" s="14">
        <v>3</v>
      </c>
      <c r="O25" s="5">
        <v>3</v>
      </c>
      <c r="P25" s="14"/>
      <c r="Q25" s="5"/>
      <c r="R25" s="13">
        <f t="shared" si="5"/>
        <v>9</v>
      </c>
      <c r="S25" s="13">
        <f t="shared" si="5"/>
        <v>9</v>
      </c>
      <c r="T25" s="13">
        <f t="shared" si="6"/>
        <v>0</v>
      </c>
      <c r="U25" s="83"/>
      <c r="V25" s="5">
        <f t="shared" si="7"/>
        <v>100</v>
      </c>
      <c r="W25" s="5">
        <f t="shared" si="3"/>
        <v>87.774218686287469</v>
      </c>
      <c r="X25" s="5">
        <f t="shared" si="4"/>
        <v>113.92867005448208</v>
      </c>
    </row>
    <row r="26" spans="1:24" s="1" customFormat="1" ht="36.75" customHeight="1">
      <c r="A26" s="390" t="s">
        <v>24</v>
      </c>
      <c r="B26" s="391"/>
      <c r="C26" s="392"/>
      <c r="D26" s="18"/>
      <c r="E26" s="52">
        <f>SUM(E20:E25)</f>
        <v>1</v>
      </c>
      <c r="F26" s="19">
        <v>882872</v>
      </c>
      <c r="G26" s="39">
        <v>774934</v>
      </c>
      <c r="H26" s="18">
        <f t="shared" ref="H26:Q26" si="8">SUM(H20:H25)</f>
        <v>863</v>
      </c>
      <c r="I26" s="18">
        <f t="shared" si="8"/>
        <v>804</v>
      </c>
      <c r="J26" s="18">
        <f t="shared" si="8"/>
        <v>261</v>
      </c>
      <c r="K26" s="18">
        <f t="shared" si="8"/>
        <v>226</v>
      </c>
      <c r="L26" s="18">
        <f t="shared" si="8"/>
        <v>301</v>
      </c>
      <c r="M26" s="18">
        <f t="shared" si="8"/>
        <v>298</v>
      </c>
      <c r="N26" s="53">
        <f t="shared" si="8"/>
        <v>301</v>
      </c>
      <c r="O26" s="18">
        <f t="shared" si="8"/>
        <v>280</v>
      </c>
      <c r="P26" s="18">
        <f t="shared" si="8"/>
        <v>0</v>
      </c>
      <c r="Q26" s="18">
        <f t="shared" si="8"/>
        <v>0</v>
      </c>
      <c r="R26" s="14">
        <f t="shared" si="5"/>
        <v>863</v>
      </c>
      <c r="S26" s="14">
        <f t="shared" si="5"/>
        <v>804</v>
      </c>
      <c r="T26" s="14">
        <f t="shared" si="6"/>
        <v>-59</v>
      </c>
      <c r="U26" s="14"/>
      <c r="V26" s="5">
        <f t="shared" si="7"/>
        <v>93.023255813953483</v>
      </c>
      <c r="W26" s="5">
        <f t="shared" si="3"/>
        <v>87.774218686287469</v>
      </c>
      <c r="X26" s="5">
        <f t="shared" si="4"/>
        <v>105.98015819021586</v>
      </c>
    </row>
    <row r="27" spans="1:24" s="6" customFormat="1" ht="14.25" customHeight="1">
      <c r="F27" s="10"/>
      <c r="V27" s="84"/>
      <c r="W27" s="84"/>
      <c r="X27" s="84"/>
    </row>
    <row r="28" spans="1:24" s="6" customFormat="1" ht="14.25" customHeight="1">
      <c r="B28" s="11" t="s">
        <v>25</v>
      </c>
      <c r="F28" s="10"/>
      <c r="H28" s="6" t="s">
        <v>26</v>
      </c>
    </row>
  </sheetData>
  <sheetProtection sheet="1" objects="1" scenarios="1"/>
  <mergeCells count="29">
    <mergeCell ref="A6:X6"/>
    <mergeCell ref="A1:X1"/>
    <mergeCell ref="A2:X2"/>
    <mergeCell ref="A3:X3"/>
    <mergeCell ref="A4:X4"/>
    <mergeCell ref="A5:X5"/>
    <mergeCell ref="B19:C19"/>
    <mergeCell ref="A7:X7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N18:O18"/>
    <mergeCell ref="P18:Q18"/>
    <mergeCell ref="R18:T18"/>
    <mergeCell ref="U18:U19"/>
    <mergeCell ref="V18:X18"/>
    <mergeCell ref="A26:C26"/>
    <mergeCell ref="B20:C20"/>
    <mergeCell ref="B21:C21"/>
    <mergeCell ref="B22:C22"/>
    <mergeCell ref="B23:C23"/>
    <mergeCell ref="B24:C24"/>
    <mergeCell ref="B25:C25"/>
  </mergeCells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opLeftCell="A6" workbookViewId="0">
      <selection activeCell="W23" sqref="W23"/>
    </sheetView>
  </sheetViews>
  <sheetFormatPr baseColWidth="10" defaultRowHeight="12.75"/>
  <cols>
    <col min="1" max="1" width="16.42578125" style="35" customWidth="1"/>
    <col min="2" max="2" width="20.85546875" style="35" customWidth="1"/>
    <col min="3" max="3" width="15.28515625" style="35" bestFit="1" customWidth="1"/>
    <col min="4" max="4" width="12.7109375" style="35" bestFit="1" customWidth="1"/>
    <col min="5" max="5" width="13" style="35" customWidth="1"/>
    <col min="6" max="6" width="12.42578125" style="35" bestFit="1" customWidth="1"/>
    <col min="7" max="7" width="9.85546875" style="35" hidden="1" customWidth="1"/>
    <col min="8" max="12" width="8.85546875" style="35" hidden="1" customWidth="1"/>
    <col min="13" max="14" width="8.85546875" style="35" customWidth="1"/>
    <col min="15" max="16" width="8.85546875" style="35" hidden="1" customWidth="1"/>
    <col min="17" max="19" width="8.85546875" style="35" customWidth="1"/>
    <col min="20" max="20" width="18" style="35" customWidth="1"/>
    <col min="21" max="21" width="7.7109375" style="35" customWidth="1"/>
    <col min="22" max="24" width="8.85546875" style="35" customWidth="1"/>
    <col min="25" max="16384" width="11.42578125" style="35"/>
  </cols>
  <sheetData>
    <row r="1" spans="1:23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</row>
    <row r="3" spans="1:23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</row>
    <row r="4" spans="1:23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</row>
    <row r="5" spans="1:23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</row>
    <row r="6" spans="1:23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3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</row>
    <row r="8" spans="1:23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</row>
    <row r="9" spans="1:23">
      <c r="A9" s="11" t="s">
        <v>36</v>
      </c>
      <c r="B9" s="11" t="s">
        <v>167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3">
      <c r="A10" s="26" t="s">
        <v>0</v>
      </c>
      <c r="B10" s="26" t="s">
        <v>168</v>
      </c>
      <c r="C10" s="1"/>
      <c r="D10" s="1"/>
      <c r="E10" s="1"/>
      <c r="F10" s="1"/>
      <c r="G10" s="1"/>
      <c r="H10" s="1"/>
      <c r="I10" s="1"/>
      <c r="J10" s="6"/>
      <c r="K10" s="6"/>
      <c r="L10" s="6"/>
      <c r="M10" s="6"/>
      <c r="N10" s="6"/>
      <c r="O10" s="6"/>
    </row>
    <row r="11" spans="1:23">
      <c r="A11" s="26" t="s">
        <v>62</v>
      </c>
      <c r="B11" s="26" t="s">
        <v>222</v>
      </c>
      <c r="C11" s="1"/>
      <c r="D11" s="1"/>
      <c r="E11" s="1"/>
      <c r="F11" s="1"/>
      <c r="G11" s="1"/>
      <c r="H11" s="1"/>
      <c r="I11" s="1"/>
      <c r="J11" s="6"/>
      <c r="K11" s="6"/>
      <c r="L11" s="6"/>
      <c r="M11" s="6"/>
      <c r="N11" s="6"/>
      <c r="O11" s="6"/>
    </row>
    <row r="12" spans="1:23">
      <c r="A12" s="26" t="s">
        <v>6</v>
      </c>
      <c r="B12" s="26" t="s">
        <v>237</v>
      </c>
      <c r="C12" s="1"/>
      <c r="D12" s="1"/>
      <c r="E12" s="1"/>
      <c r="F12" s="1"/>
      <c r="G12" s="1"/>
      <c r="H12" s="1"/>
      <c r="I12" s="1"/>
      <c r="J12" s="6"/>
      <c r="K12" s="6"/>
      <c r="L12" s="6"/>
      <c r="M12" s="6"/>
      <c r="N12" s="6"/>
      <c r="O12" s="6"/>
    </row>
    <row r="13" spans="1:23">
      <c r="A13" s="26" t="s">
        <v>38</v>
      </c>
      <c r="B13" s="26" t="s">
        <v>257</v>
      </c>
      <c r="C13" s="1"/>
      <c r="D13" s="1"/>
      <c r="E13" s="1"/>
      <c r="F13" s="1"/>
      <c r="G13" s="1"/>
      <c r="H13" s="1"/>
      <c r="I13" s="1"/>
      <c r="J13" s="6"/>
      <c r="K13" s="6"/>
      <c r="L13" s="6"/>
      <c r="M13" s="6"/>
      <c r="N13" s="6"/>
      <c r="O13" s="6"/>
    </row>
    <row r="14" spans="1:23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6"/>
      <c r="M14" s="6"/>
      <c r="N14" s="6"/>
      <c r="O14" s="6"/>
      <c r="P14" s="6"/>
      <c r="T14" s="45"/>
    </row>
    <row r="15" spans="1:23">
      <c r="A15" s="383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</row>
    <row r="16" spans="1:23" ht="26.25" customHeight="1">
      <c r="A16" s="373" t="s">
        <v>258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</row>
    <row r="17" spans="1:2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23" ht="12.75" customHeight="1">
      <c r="A18" s="374" t="s">
        <v>4</v>
      </c>
      <c r="B18" s="387"/>
      <c r="C18" s="388" t="s">
        <v>7</v>
      </c>
      <c r="D18" s="388" t="s">
        <v>17</v>
      </c>
      <c r="E18" s="384" t="s">
        <v>18</v>
      </c>
      <c r="F18" s="386"/>
      <c r="G18" s="384" t="s">
        <v>19</v>
      </c>
      <c r="H18" s="386"/>
      <c r="I18" s="374" t="s">
        <v>13</v>
      </c>
      <c r="J18" s="375"/>
      <c r="K18" s="374" t="s">
        <v>9</v>
      </c>
      <c r="L18" s="375"/>
      <c r="M18" s="374" t="s">
        <v>12</v>
      </c>
      <c r="N18" s="375"/>
      <c r="O18" s="374" t="s">
        <v>14</v>
      </c>
      <c r="P18" s="375"/>
      <c r="Q18" s="393" t="s">
        <v>27</v>
      </c>
      <c r="R18" s="393"/>
      <c r="S18" s="393"/>
      <c r="T18" s="397" t="s">
        <v>28</v>
      </c>
      <c r="U18" s="384" t="s">
        <v>30</v>
      </c>
      <c r="V18" s="385"/>
      <c r="W18" s="386"/>
    </row>
    <row r="19" spans="1:23">
      <c r="A19" s="2" t="s">
        <v>16</v>
      </c>
      <c r="B19" s="2" t="s">
        <v>5</v>
      </c>
      <c r="C19" s="389"/>
      <c r="D19" s="389"/>
      <c r="E19" s="8" t="s">
        <v>20</v>
      </c>
      <c r="F19" s="8" t="s">
        <v>21</v>
      </c>
      <c r="G19" s="8" t="s">
        <v>22</v>
      </c>
      <c r="H19" s="8" t="s">
        <v>23</v>
      </c>
      <c r="I19" s="3" t="s">
        <v>10</v>
      </c>
      <c r="J19" s="3" t="s">
        <v>11</v>
      </c>
      <c r="K19" s="3" t="s">
        <v>10</v>
      </c>
      <c r="L19" s="3" t="s">
        <v>11</v>
      </c>
      <c r="M19" s="3" t="s">
        <v>10</v>
      </c>
      <c r="N19" s="3" t="s">
        <v>11</v>
      </c>
      <c r="O19" s="3" t="s">
        <v>10</v>
      </c>
      <c r="P19" s="3" t="s">
        <v>11</v>
      </c>
      <c r="Q19" s="3" t="s">
        <v>10</v>
      </c>
      <c r="R19" s="3" t="s">
        <v>11</v>
      </c>
      <c r="S19" s="3" t="s">
        <v>29</v>
      </c>
      <c r="T19" s="397"/>
      <c r="U19" s="8" t="s">
        <v>31</v>
      </c>
      <c r="V19" s="8" t="s">
        <v>32</v>
      </c>
      <c r="W19" s="8" t="s">
        <v>33</v>
      </c>
    </row>
    <row r="20" spans="1:23" ht="85.5" customHeight="1">
      <c r="A20" s="9">
        <v>1</v>
      </c>
      <c r="B20" s="29" t="s">
        <v>259</v>
      </c>
      <c r="C20" s="18" t="s">
        <v>70</v>
      </c>
      <c r="D20" s="54">
        <v>1</v>
      </c>
      <c r="E20" s="46">
        <f>E21</f>
        <v>2912396</v>
      </c>
      <c r="F20" s="46">
        <f>F21</f>
        <v>2642266</v>
      </c>
      <c r="G20" s="80">
        <f>I20+K20+M20+O20</f>
        <v>3700</v>
      </c>
      <c r="H20" s="77">
        <f>J20+L20+N20+P20</f>
        <v>5661</v>
      </c>
      <c r="I20" s="9">
        <v>1200</v>
      </c>
      <c r="J20" s="58">
        <v>2241</v>
      </c>
      <c r="K20" s="9">
        <v>1300</v>
      </c>
      <c r="L20" s="5">
        <v>2321</v>
      </c>
      <c r="M20" s="9">
        <v>1200</v>
      </c>
      <c r="N20" s="5">
        <v>1099</v>
      </c>
      <c r="O20" s="9"/>
      <c r="P20" s="5"/>
      <c r="Q20" s="13">
        <f>I20+K20+M20+O20</f>
        <v>3700</v>
      </c>
      <c r="R20" s="13">
        <f>J20+L20+N20+P20</f>
        <v>5661</v>
      </c>
      <c r="S20" s="13">
        <f>R20-Q20</f>
        <v>1961</v>
      </c>
      <c r="T20" s="85" t="s">
        <v>260</v>
      </c>
      <c r="U20" s="5">
        <f>N20/M20*100</f>
        <v>91.583333333333343</v>
      </c>
      <c r="V20" s="5">
        <f>F20/E20*100</f>
        <v>90.724819014996584</v>
      </c>
      <c r="W20" s="5">
        <f>U20/V20*100</f>
        <v>100.94628385887974</v>
      </c>
    </row>
    <row r="21" spans="1:23" s="1" customFormat="1" ht="36.75" customHeight="1">
      <c r="A21" s="390" t="s">
        <v>24</v>
      </c>
      <c r="B21" s="391"/>
      <c r="C21" s="18"/>
      <c r="D21" s="54">
        <f>SUM(D20:D20)</f>
        <v>1</v>
      </c>
      <c r="E21" s="19">
        <v>2912396</v>
      </c>
      <c r="F21" s="39">
        <v>2642266</v>
      </c>
      <c r="G21" s="18">
        <f t="shared" ref="G21:P21" si="0">SUM(G20:G20)</f>
        <v>3700</v>
      </c>
      <c r="H21" s="18">
        <f t="shared" si="0"/>
        <v>5661</v>
      </c>
      <c r="I21" s="18">
        <f t="shared" si="0"/>
        <v>1200</v>
      </c>
      <c r="J21" s="18">
        <f t="shared" si="0"/>
        <v>2241</v>
      </c>
      <c r="K21" s="18">
        <f t="shared" si="0"/>
        <v>1300</v>
      </c>
      <c r="L21" s="18">
        <f t="shared" si="0"/>
        <v>2321</v>
      </c>
      <c r="M21" s="18">
        <f t="shared" si="0"/>
        <v>1200</v>
      </c>
      <c r="N21" s="18">
        <f t="shared" si="0"/>
        <v>1099</v>
      </c>
      <c r="O21" s="18">
        <f t="shared" si="0"/>
        <v>0</v>
      </c>
      <c r="P21" s="18">
        <f t="shared" si="0"/>
        <v>0</v>
      </c>
      <c r="Q21" s="14">
        <f>I21+K21+M21+O21</f>
        <v>3700</v>
      </c>
      <c r="R21" s="14">
        <f>J21+L21+N21+P21</f>
        <v>5661</v>
      </c>
      <c r="S21" s="14">
        <f>R21-Q21</f>
        <v>1961</v>
      </c>
      <c r="T21" s="14"/>
      <c r="U21" s="18">
        <f>SUM(U20:U20)</f>
        <v>91.583333333333343</v>
      </c>
      <c r="V21" s="9">
        <f>SUM(V20:V20)</f>
        <v>90.724819014996584</v>
      </c>
      <c r="W21" s="9">
        <f>SUM(W20:W20)</f>
        <v>100.94628385887974</v>
      </c>
    </row>
    <row r="22" spans="1:23" s="6" customFormat="1" ht="14.25" customHeight="1">
      <c r="E22" s="10"/>
    </row>
    <row r="23" spans="1:23" s="6" customFormat="1" ht="14.25" customHeight="1">
      <c r="B23" s="11" t="s">
        <v>25</v>
      </c>
      <c r="E23" s="10">
        <f>SUM(E11:E19)</f>
        <v>0</v>
      </c>
      <c r="G23" s="6" t="s">
        <v>26</v>
      </c>
    </row>
  </sheetData>
  <sheetProtection sheet="1" objects="1" scenarios="1"/>
  <mergeCells count="22">
    <mergeCell ref="A6:W6"/>
    <mergeCell ref="A1:W1"/>
    <mergeCell ref="A2:W2"/>
    <mergeCell ref="A3:W3"/>
    <mergeCell ref="A4:W4"/>
    <mergeCell ref="A5:W5"/>
    <mergeCell ref="A21:B21"/>
    <mergeCell ref="A7:W7"/>
    <mergeCell ref="A15:W15"/>
    <mergeCell ref="A16:W16"/>
    <mergeCell ref="A18:B18"/>
    <mergeCell ref="C18:C19"/>
    <mergeCell ref="D18:D19"/>
    <mergeCell ref="E18:F18"/>
    <mergeCell ref="G18:H18"/>
    <mergeCell ref="I18:J18"/>
    <mergeCell ref="K18:L18"/>
    <mergeCell ref="M18:N18"/>
    <mergeCell ref="O18:P18"/>
    <mergeCell ref="Q18:S18"/>
    <mergeCell ref="T18:T19"/>
    <mergeCell ref="U18:W18"/>
  </mergeCells>
  <pageMargins left="0.11811023622047245" right="0.11811023622047245" top="0.74803149606299213" bottom="0.74803149606299213" header="0.31496062992125984" footer="0.31496062992125984"/>
  <pageSetup scale="7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topLeftCell="C24" workbookViewId="0">
      <selection activeCell="V32" sqref="V32"/>
    </sheetView>
  </sheetViews>
  <sheetFormatPr baseColWidth="10" defaultColWidth="10.85546875" defaultRowHeight="12.75"/>
  <cols>
    <col min="1" max="1" width="5.42578125" style="35" customWidth="1"/>
    <col min="2" max="2" width="12" style="35" customWidth="1"/>
    <col min="3" max="3" width="33.42578125" style="35" customWidth="1"/>
    <col min="4" max="5" width="10.85546875" style="35"/>
    <col min="6" max="6" width="13.42578125" style="35" customWidth="1"/>
    <col min="7" max="7" width="13.140625" style="35" customWidth="1"/>
    <col min="8" max="13" width="9.28515625" style="35" hidden="1" customWidth="1"/>
    <col min="14" max="15" width="9.28515625" style="35" customWidth="1"/>
    <col min="16" max="17" width="9.28515625" style="35" hidden="1" customWidth="1"/>
    <col min="18" max="20" width="9.28515625" style="35" customWidth="1"/>
    <col min="21" max="21" width="23.140625" style="35" customWidth="1"/>
    <col min="22" max="24" width="8.85546875" style="35" customWidth="1"/>
    <col min="25" max="16384" width="10.8554687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11" t="s">
        <v>36</v>
      </c>
      <c r="B10" s="6"/>
      <c r="C10" s="11" t="s">
        <v>261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26" t="s">
        <v>0</v>
      </c>
      <c r="B11" s="31"/>
      <c r="C11" s="26" t="s">
        <v>168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26" t="s">
        <v>62</v>
      </c>
      <c r="B12" s="32"/>
      <c r="C12" s="26" t="s">
        <v>222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26" t="s">
        <v>6</v>
      </c>
      <c r="B13" s="32"/>
      <c r="C13" s="26" t="s">
        <v>223</v>
      </c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>
      <c r="A14" s="26" t="s">
        <v>38</v>
      </c>
      <c r="B14" s="32"/>
      <c r="C14" s="26" t="s">
        <v>262</v>
      </c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  <c r="U14" s="45"/>
    </row>
    <row r="15" spans="1:24">
      <c r="A15" s="380" t="s">
        <v>3</v>
      </c>
      <c r="B15" s="380"/>
      <c r="C15" s="380"/>
      <c r="D15" s="380"/>
      <c r="E15" s="380"/>
      <c r="F15" s="380"/>
      <c r="G15" s="380"/>
      <c r="H15" s="380"/>
      <c r="I15" s="380"/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0"/>
      <c r="U15" s="380"/>
      <c r="V15" s="380"/>
      <c r="W15" s="380"/>
      <c r="X15" s="380"/>
    </row>
    <row r="16" spans="1:24" ht="40.5" customHeight="1">
      <c r="A16" s="373" t="s">
        <v>263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</row>
    <row r="17" spans="1:2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 ht="24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45" customHeight="1">
      <c r="A20" s="9">
        <v>1</v>
      </c>
      <c r="B20" s="378" t="s">
        <v>264</v>
      </c>
      <c r="C20" s="379"/>
      <c r="D20" s="51" t="s">
        <v>77</v>
      </c>
      <c r="E20" s="52">
        <v>0.2</v>
      </c>
      <c r="F20" s="17">
        <f t="shared" ref="F20:F26" si="0">$F$27*E20</f>
        <v>128981.20000000001</v>
      </c>
      <c r="G20" s="17">
        <f t="shared" ref="G20:G26" si="1">$G$27*E20</f>
        <v>109781.6</v>
      </c>
      <c r="H20" s="77">
        <f>J20+L20+N20+P20</f>
        <v>45</v>
      </c>
      <c r="I20" s="77">
        <f>K20+M20+O20+Q20</f>
        <v>13</v>
      </c>
      <c r="J20" s="9">
        <v>15</v>
      </c>
      <c r="K20" s="37">
        <v>0</v>
      </c>
      <c r="L20" s="9">
        <v>15</v>
      </c>
      <c r="M20" s="5">
        <v>6</v>
      </c>
      <c r="N20" s="9">
        <v>15</v>
      </c>
      <c r="O20" s="5">
        <v>7</v>
      </c>
      <c r="P20" s="9"/>
      <c r="Q20" s="5"/>
      <c r="R20" s="86">
        <f t="shared" ref="R20:S27" si="2">J20+L20+N20+P20</f>
        <v>45</v>
      </c>
      <c r="S20" s="86">
        <f t="shared" si="2"/>
        <v>13</v>
      </c>
      <c r="T20" s="86">
        <f>S20-R20</f>
        <v>-32</v>
      </c>
      <c r="U20" s="24"/>
      <c r="V20" s="5">
        <f>O20/N20*100</f>
        <v>46.666666666666664</v>
      </c>
      <c r="W20" s="5">
        <f t="shared" ref="W20:W27" si="3">G20/F20*100</f>
        <v>85.114419775905333</v>
      </c>
      <c r="X20" s="5">
        <f t="shared" ref="X20:X27" si="4">V20/W20*100</f>
        <v>54.82815578081086</v>
      </c>
    </row>
    <row r="21" spans="1:24" ht="45" customHeight="1">
      <c r="A21" s="9">
        <v>2</v>
      </c>
      <c r="B21" s="378" t="s">
        <v>265</v>
      </c>
      <c r="C21" s="379"/>
      <c r="D21" s="51" t="s">
        <v>266</v>
      </c>
      <c r="E21" s="52">
        <v>0.1</v>
      </c>
      <c r="F21" s="17">
        <f t="shared" si="0"/>
        <v>64490.600000000006</v>
      </c>
      <c r="G21" s="17">
        <f t="shared" si="1"/>
        <v>54890.8</v>
      </c>
      <c r="H21" s="77">
        <f t="shared" ref="H21:I26" si="5">J21+L21+N21+P21</f>
        <v>30</v>
      </c>
      <c r="I21" s="77">
        <f t="shared" si="5"/>
        <v>18</v>
      </c>
      <c r="J21" s="9">
        <v>10</v>
      </c>
      <c r="K21" s="37">
        <v>7</v>
      </c>
      <c r="L21" s="9">
        <v>10</v>
      </c>
      <c r="M21" s="5">
        <v>5</v>
      </c>
      <c r="N21" s="9">
        <v>10</v>
      </c>
      <c r="O21" s="5">
        <v>6</v>
      </c>
      <c r="P21" s="9"/>
      <c r="Q21" s="5"/>
      <c r="R21" s="86">
        <f t="shared" si="2"/>
        <v>30</v>
      </c>
      <c r="S21" s="86">
        <f t="shared" si="2"/>
        <v>18</v>
      </c>
      <c r="T21" s="86">
        <f t="shared" ref="T21:T27" si="6">S21-R21</f>
        <v>-12</v>
      </c>
      <c r="U21" s="24"/>
      <c r="V21" s="5">
        <f t="shared" ref="V21:V27" si="7">O21/N21*100</f>
        <v>60</v>
      </c>
      <c r="W21" s="5">
        <f t="shared" si="3"/>
        <v>85.114419775905333</v>
      </c>
      <c r="X21" s="5">
        <f t="shared" si="4"/>
        <v>70.493343146756828</v>
      </c>
    </row>
    <row r="22" spans="1:24" ht="45" customHeight="1">
      <c r="A22" s="9">
        <v>3</v>
      </c>
      <c r="B22" s="378" t="s">
        <v>267</v>
      </c>
      <c r="C22" s="379"/>
      <c r="D22" s="51" t="s">
        <v>268</v>
      </c>
      <c r="E22" s="52">
        <v>0.1</v>
      </c>
      <c r="F22" s="17">
        <f t="shared" si="0"/>
        <v>64490.600000000006</v>
      </c>
      <c r="G22" s="17">
        <f t="shared" si="1"/>
        <v>54890.8</v>
      </c>
      <c r="H22" s="77">
        <f t="shared" si="5"/>
        <v>30</v>
      </c>
      <c r="I22" s="77">
        <f t="shared" si="5"/>
        <v>7</v>
      </c>
      <c r="J22" s="9">
        <v>10</v>
      </c>
      <c r="K22" s="37">
        <v>0</v>
      </c>
      <c r="L22" s="9">
        <v>10</v>
      </c>
      <c r="M22" s="5">
        <v>3</v>
      </c>
      <c r="N22" s="9">
        <v>10</v>
      </c>
      <c r="O22" s="5">
        <v>4</v>
      </c>
      <c r="P22" s="9"/>
      <c r="Q22" s="5"/>
      <c r="R22" s="86">
        <f t="shared" si="2"/>
        <v>30</v>
      </c>
      <c r="S22" s="86">
        <f t="shared" si="2"/>
        <v>7</v>
      </c>
      <c r="T22" s="86">
        <f t="shared" si="6"/>
        <v>-23</v>
      </c>
      <c r="U22" s="24"/>
      <c r="V22" s="5">
        <f t="shared" si="7"/>
        <v>40</v>
      </c>
      <c r="W22" s="5">
        <f t="shared" si="3"/>
        <v>85.114419775905333</v>
      </c>
      <c r="X22" s="5">
        <f t="shared" si="4"/>
        <v>46.995562097837883</v>
      </c>
    </row>
    <row r="23" spans="1:24" ht="45" customHeight="1">
      <c r="A23" s="9">
        <v>4</v>
      </c>
      <c r="B23" s="378" t="s">
        <v>269</v>
      </c>
      <c r="C23" s="379"/>
      <c r="D23" s="51" t="s">
        <v>173</v>
      </c>
      <c r="E23" s="52">
        <v>0.05</v>
      </c>
      <c r="F23" s="17">
        <f t="shared" si="0"/>
        <v>32245.300000000003</v>
      </c>
      <c r="G23" s="17">
        <f t="shared" si="1"/>
        <v>27445.4</v>
      </c>
      <c r="H23" s="77">
        <f t="shared" si="5"/>
        <v>15</v>
      </c>
      <c r="I23" s="77">
        <f t="shared" si="5"/>
        <v>277</v>
      </c>
      <c r="J23" s="9">
        <v>5</v>
      </c>
      <c r="K23" s="37">
        <v>100</v>
      </c>
      <c r="L23" s="9">
        <v>5</v>
      </c>
      <c r="M23" s="5">
        <v>96</v>
      </c>
      <c r="N23" s="9">
        <v>5</v>
      </c>
      <c r="O23" s="5">
        <v>81</v>
      </c>
      <c r="P23" s="9"/>
      <c r="Q23" s="5"/>
      <c r="R23" s="86">
        <f t="shared" si="2"/>
        <v>15</v>
      </c>
      <c r="S23" s="86">
        <f t="shared" si="2"/>
        <v>277</v>
      </c>
      <c r="T23" s="86">
        <f t="shared" si="6"/>
        <v>262</v>
      </c>
      <c r="U23" s="24"/>
      <c r="V23" s="5">
        <f t="shared" si="7"/>
        <v>1620</v>
      </c>
      <c r="W23" s="5">
        <f t="shared" si="3"/>
        <v>85.114419775905333</v>
      </c>
      <c r="X23" s="5">
        <f t="shared" si="4"/>
        <v>1903.3202649624343</v>
      </c>
    </row>
    <row r="24" spans="1:24" ht="45" customHeight="1">
      <c r="A24" s="9">
        <v>5</v>
      </c>
      <c r="B24" s="378" t="s">
        <v>270</v>
      </c>
      <c r="C24" s="379"/>
      <c r="D24" s="51" t="s">
        <v>271</v>
      </c>
      <c r="E24" s="52">
        <v>0.1</v>
      </c>
      <c r="F24" s="17">
        <f t="shared" si="0"/>
        <v>64490.600000000006</v>
      </c>
      <c r="G24" s="17">
        <f t="shared" si="1"/>
        <v>54890.8</v>
      </c>
      <c r="H24" s="77">
        <f t="shared" si="5"/>
        <v>30</v>
      </c>
      <c r="I24" s="77">
        <f t="shared" si="5"/>
        <v>71</v>
      </c>
      <c r="J24" s="9">
        <v>10</v>
      </c>
      <c r="K24" s="37">
        <v>31</v>
      </c>
      <c r="L24" s="9">
        <v>10</v>
      </c>
      <c r="M24" s="5">
        <v>21</v>
      </c>
      <c r="N24" s="9">
        <v>10</v>
      </c>
      <c r="O24" s="5">
        <v>19</v>
      </c>
      <c r="P24" s="9"/>
      <c r="Q24" s="5"/>
      <c r="R24" s="86">
        <f t="shared" si="2"/>
        <v>30</v>
      </c>
      <c r="S24" s="86">
        <f t="shared" si="2"/>
        <v>71</v>
      </c>
      <c r="T24" s="86">
        <f t="shared" si="6"/>
        <v>41</v>
      </c>
      <c r="U24" s="24"/>
      <c r="V24" s="5">
        <f t="shared" si="7"/>
        <v>190</v>
      </c>
      <c r="W24" s="5">
        <f t="shared" si="3"/>
        <v>85.114419775905333</v>
      </c>
      <c r="X24" s="5">
        <f t="shared" si="4"/>
        <v>223.22891996472993</v>
      </c>
    </row>
    <row r="25" spans="1:24" ht="45" customHeight="1">
      <c r="A25" s="9">
        <v>6</v>
      </c>
      <c r="B25" s="378" t="s">
        <v>272</v>
      </c>
      <c r="C25" s="379"/>
      <c r="D25" s="51" t="s">
        <v>272</v>
      </c>
      <c r="E25" s="52">
        <v>0.4</v>
      </c>
      <c r="F25" s="17">
        <f t="shared" si="0"/>
        <v>257962.40000000002</v>
      </c>
      <c r="G25" s="17">
        <f t="shared" si="1"/>
        <v>219563.2</v>
      </c>
      <c r="H25" s="77">
        <f t="shared" si="5"/>
        <v>90</v>
      </c>
      <c r="I25" s="77">
        <f t="shared" si="5"/>
        <v>32</v>
      </c>
      <c r="J25" s="9">
        <v>30</v>
      </c>
      <c r="K25" s="37">
        <v>5</v>
      </c>
      <c r="L25" s="9">
        <v>30</v>
      </c>
      <c r="M25" s="5">
        <v>18</v>
      </c>
      <c r="N25" s="9">
        <v>30</v>
      </c>
      <c r="O25" s="5">
        <v>9</v>
      </c>
      <c r="P25" s="9"/>
      <c r="Q25" s="5"/>
      <c r="R25" s="86">
        <f t="shared" si="2"/>
        <v>90</v>
      </c>
      <c r="S25" s="86">
        <f t="shared" si="2"/>
        <v>32</v>
      </c>
      <c r="T25" s="86">
        <f t="shared" si="6"/>
        <v>-58</v>
      </c>
      <c r="U25" s="24"/>
      <c r="V25" s="5">
        <f t="shared" si="7"/>
        <v>30</v>
      </c>
      <c r="W25" s="5">
        <f t="shared" si="3"/>
        <v>85.114419775905333</v>
      </c>
      <c r="X25" s="5">
        <f t="shared" si="4"/>
        <v>35.246671573378414</v>
      </c>
    </row>
    <row r="26" spans="1:24" ht="45" customHeight="1">
      <c r="A26" s="9">
        <v>7</v>
      </c>
      <c r="B26" s="378" t="s">
        <v>273</v>
      </c>
      <c r="C26" s="379"/>
      <c r="D26" s="51" t="s">
        <v>274</v>
      </c>
      <c r="E26" s="52">
        <v>0.05</v>
      </c>
      <c r="F26" s="17">
        <f t="shared" si="0"/>
        <v>32245.300000000003</v>
      </c>
      <c r="G26" s="17">
        <f t="shared" si="1"/>
        <v>27445.4</v>
      </c>
      <c r="H26" s="77">
        <f t="shared" si="5"/>
        <v>15</v>
      </c>
      <c r="I26" s="77">
        <f t="shared" si="5"/>
        <v>5</v>
      </c>
      <c r="J26" s="9">
        <v>5</v>
      </c>
      <c r="K26" s="37">
        <v>0</v>
      </c>
      <c r="L26" s="9">
        <v>5</v>
      </c>
      <c r="M26" s="5">
        <v>5</v>
      </c>
      <c r="N26" s="9">
        <v>5</v>
      </c>
      <c r="O26" s="5">
        <v>0</v>
      </c>
      <c r="P26" s="9"/>
      <c r="Q26" s="5"/>
      <c r="R26" s="86">
        <f t="shared" si="2"/>
        <v>15</v>
      </c>
      <c r="S26" s="86">
        <f t="shared" si="2"/>
        <v>5</v>
      </c>
      <c r="T26" s="86">
        <f t="shared" si="6"/>
        <v>-10</v>
      </c>
      <c r="U26" s="24"/>
      <c r="V26" s="5">
        <f t="shared" si="7"/>
        <v>0</v>
      </c>
      <c r="W26" s="5">
        <f t="shared" si="3"/>
        <v>85.114419775905333</v>
      </c>
      <c r="X26" s="5">
        <f t="shared" si="4"/>
        <v>0</v>
      </c>
    </row>
    <row r="27" spans="1:24" s="1" customFormat="1" ht="36.75" customHeight="1">
      <c r="A27" s="390" t="s">
        <v>24</v>
      </c>
      <c r="B27" s="391"/>
      <c r="C27" s="392"/>
      <c r="D27" s="18"/>
      <c r="E27" s="54">
        <f>SUM(E20:E26)</f>
        <v>1</v>
      </c>
      <c r="F27" s="39">
        <v>644906</v>
      </c>
      <c r="G27" s="39">
        <v>548908</v>
      </c>
      <c r="H27" s="18">
        <f t="shared" ref="H27:Q27" si="8">SUM(H20:H26)</f>
        <v>255</v>
      </c>
      <c r="I27" s="18">
        <f t="shared" si="8"/>
        <v>423</v>
      </c>
      <c r="J27" s="18">
        <f t="shared" si="8"/>
        <v>85</v>
      </c>
      <c r="K27" s="18">
        <f t="shared" si="8"/>
        <v>143</v>
      </c>
      <c r="L27" s="18">
        <f t="shared" si="8"/>
        <v>85</v>
      </c>
      <c r="M27" s="18">
        <f t="shared" si="8"/>
        <v>154</v>
      </c>
      <c r="N27" s="18">
        <f t="shared" si="8"/>
        <v>85</v>
      </c>
      <c r="O27" s="18">
        <f t="shared" si="8"/>
        <v>126</v>
      </c>
      <c r="P27" s="18">
        <f t="shared" si="8"/>
        <v>0</v>
      </c>
      <c r="Q27" s="18">
        <f t="shared" si="8"/>
        <v>0</v>
      </c>
      <c r="R27" s="87">
        <f t="shared" si="2"/>
        <v>255</v>
      </c>
      <c r="S27" s="87">
        <f t="shared" si="2"/>
        <v>423</v>
      </c>
      <c r="T27" s="87">
        <f t="shared" si="6"/>
        <v>168</v>
      </c>
      <c r="U27" s="87"/>
      <c r="V27" s="5">
        <f t="shared" si="7"/>
        <v>148.23529411764707</v>
      </c>
      <c r="W27" s="5">
        <f t="shared" si="3"/>
        <v>85.114419775905333</v>
      </c>
      <c r="X27" s="5">
        <f t="shared" si="4"/>
        <v>174.16002424492865</v>
      </c>
    </row>
    <row r="28" spans="1:24" s="6" customFormat="1" ht="14.25" customHeight="1">
      <c r="F28" s="10"/>
    </row>
    <row r="29" spans="1:24" s="6" customFormat="1" ht="14.25" customHeight="1">
      <c r="B29" s="11" t="s">
        <v>25</v>
      </c>
      <c r="F29" s="10"/>
      <c r="H29" s="6" t="s">
        <v>26</v>
      </c>
    </row>
    <row r="30" spans="1:24">
      <c r="J30" s="88"/>
      <c r="K30" s="88"/>
      <c r="L30" s="88"/>
      <c r="M30" s="88"/>
      <c r="N30" s="88"/>
      <c r="O30" s="88"/>
      <c r="P30" s="88"/>
    </row>
    <row r="31" spans="1:24">
      <c r="J31" s="88"/>
      <c r="K31" s="88"/>
      <c r="L31" s="88"/>
      <c r="M31" s="88"/>
      <c r="N31" s="88"/>
      <c r="O31" s="88"/>
      <c r="P31" s="88"/>
    </row>
    <row r="32" spans="1:24">
      <c r="J32" s="88"/>
      <c r="K32" s="88"/>
      <c r="L32" s="88"/>
      <c r="M32" s="88"/>
      <c r="N32" s="88"/>
      <c r="O32" s="88"/>
      <c r="P32" s="88"/>
    </row>
    <row r="33" spans="10:16">
      <c r="J33" s="88"/>
      <c r="K33" s="88"/>
      <c r="L33" s="88"/>
      <c r="M33" s="88"/>
      <c r="N33" s="88"/>
      <c r="O33" s="88"/>
      <c r="P33" s="88"/>
    </row>
    <row r="34" spans="10:16">
      <c r="J34" s="88"/>
      <c r="K34" s="88"/>
      <c r="L34" s="88"/>
      <c r="M34" s="88"/>
      <c r="N34" s="88"/>
      <c r="O34" s="88"/>
      <c r="P34" s="88"/>
    </row>
    <row r="35" spans="10:16">
      <c r="J35" s="88"/>
      <c r="K35" s="88"/>
      <c r="L35" s="88"/>
      <c r="M35" s="88"/>
      <c r="N35" s="88"/>
      <c r="O35" s="88"/>
      <c r="P35" s="88"/>
    </row>
    <row r="36" spans="10:16">
      <c r="J36" s="88"/>
      <c r="K36" s="88"/>
      <c r="L36" s="88"/>
      <c r="M36" s="88"/>
      <c r="N36" s="88"/>
      <c r="O36" s="88"/>
      <c r="P36" s="88"/>
    </row>
    <row r="37" spans="10:16">
      <c r="J37" s="88"/>
      <c r="K37" s="88"/>
      <c r="L37" s="88"/>
      <c r="M37" s="88"/>
      <c r="N37" s="88"/>
      <c r="O37" s="88"/>
      <c r="P37" s="88"/>
    </row>
    <row r="38" spans="10:16">
      <c r="J38" s="88"/>
      <c r="K38" s="88"/>
      <c r="L38" s="88"/>
      <c r="M38" s="88"/>
      <c r="N38" s="88"/>
      <c r="O38" s="88"/>
      <c r="P38" s="88"/>
    </row>
    <row r="39" spans="10:16">
      <c r="J39" s="88"/>
      <c r="K39" s="88"/>
      <c r="L39" s="88"/>
      <c r="M39" s="88"/>
      <c r="N39" s="88"/>
      <c r="O39" s="88"/>
      <c r="P39" s="88"/>
    </row>
    <row r="40" spans="10:16">
      <c r="J40" s="88"/>
      <c r="K40" s="88"/>
      <c r="L40" s="88"/>
      <c r="M40" s="88"/>
      <c r="N40" s="88"/>
      <c r="O40" s="88"/>
      <c r="P40" s="88"/>
    </row>
    <row r="41" spans="10:16">
      <c r="J41" s="88"/>
      <c r="K41" s="88"/>
      <c r="L41" s="88"/>
      <c r="M41" s="88"/>
      <c r="N41" s="88"/>
      <c r="O41" s="88"/>
      <c r="P41" s="88"/>
    </row>
    <row r="42" spans="10:16">
      <c r="J42" s="88"/>
      <c r="K42" s="88"/>
      <c r="L42" s="88"/>
      <c r="M42" s="88"/>
      <c r="N42" s="88"/>
      <c r="O42" s="88"/>
      <c r="P42" s="88"/>
    </row>
    <row r="43" spans="10:16">
      <c r="J43" s="88"/>
      <c r="K43" s="88"/>
      <c r="L43" s="88"/>
      <c r="M43" s="88"/>
      <c r="N43" s="88"/>
      <c r="O43" s="88"/>
      <c r="P43" s="88"/>
    </row>
    <row r="44" spans="10:16">
      <c r="J44" s="88"/>
      <c r="K44" s="88"/>
      <c r="L44" s="88"/>
      <c r="M44" s="88"/>
      <c r="N44" s="88"/>
      <c r="O44" s="88"/>
      <c r="P44" s="88"/>
    </row>
  </sheetData>
  <sheetProtection sheet="1" objects="1" scenarios="1"/>
  <mergeCells count="30">
    <mergeCell ref="A6:X6"/>
    <mergeCell ref="A1:X1"/>
    <mergeCell ref="A2:X2"/>
    <mergeCell ref="A3:X3"/>
    <mergeCell ref="A4:X4"/>
    <mergeCell ref="A5:X5"/>
    <mergeCell ref="B19:C19"/>
    <mergeCell ref="A7:X7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N18:O18"/>
    <mergeCell ref="P18:Q18"/>
    <mergeCell ref="R18:T18"/>
    <mergeCell ref="U18:U19"/>
    <mergeCell ref="V18:X18"/>
    <mergeCell ref="B26:C26"/>
    <mergeCell ref="A27:C27"/>
    <mergeCell ref="B20:C20"/>
    <mergeCell ref="B21:C21"/>
    <mergeCell ref="B22:C22"/>
    <mergeCell ref="B23:C23"/>
    <mergeCell ref="B24:C24"/>
    <mergeCell ref="B25:C25"/>
  </mergeCells>
  <printOptions horizontalCentered="1"/>
  <pageMargins left="0.11811023622047245" right="0.19685039370078741" top="0.55118110236220474" bottom="0.55118110236220474" header="0.31496062992125984" footer="0.31496062992125984"/>
  <pageSetup scale="70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opLeftCell="C3" workbookViewId="0">
      <selection activeCell="S26" sqref="S26"/>
    </sheetView>
  </sheetViews>
  <sheetFormatPr baseColWidth="10" defaultRowHeight="12.75"/>
  <cols>
    <col min="1" max="1" width="5.42578125" style="35" customWidth="1"/>
    <col min="2" max="2" width="12" style="35" customWidth="1"/>
    <col min="3" max="3" width="40.7109375" style="35" customWidth="1"/>
    <col min="4" max="4" width="13.140625" style="35" customWidth="1"/>
    <col min="5" max="5" width="12" style="35" customWidth="1"/>
    <col min="6" max="6" width="11" style="35" customWidth="1"/>
    <col min="7" max="7" width="10.85546875" style="35" customWidth="1"/>
    <col min="8" max="13" width="9.28515625" style="35" hidden="1" customWidth="1"/>
    <col min="14" max="15" width="9.28515625" style="35" customWidth="1"/>
    <col min="16" max="17" width="9.28515625" style="35" hidden="1" customWidth="1"/>
    <col min="18" max="20" width="9.28515625" style="35" customWidth="1"/>
    <col min="21" max="21" width="24.7109375" style="35" customWidth="1"/>
    <col min="22" max="24" width="8.8554687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48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</row>
    <row r="9" spans="1:24">
      <c r="A9" s="11" t="s">
        <v>36</v>
      </c>
      <c r="B9" s="6"/>
      <c r="C9" s="11" t="s">
        <v>261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26" t="s">
        <v>0</v>
      </c>
      <c r="B10" s="31"/>
      <c r="C10" s="26" t="s">
        <v>168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26" t="s">
        <v>62</v>
      </c>
      <c r="B11" s="32"/>
      <c r="C11" s="26" t="s">
        <v>222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26" t="s">
        <v>6</v>
      </c>
      <c r="B12" s="32"/>
      <c r="C12" s="26" t="s">
        <v>275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26" t="s">
        <v>38</v>
      </c>
      <c r="B13" s="32"/>
      <c r="C13" s="26" t="s">
        <v>276</v>
      </c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  <c r="T14" s="45"/>
      <c r="U14" s="45"/>
    </row>
    <row r="15" spans="1:24">
      <c r="A15" s="445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</row>
    <row r="16" spans="1:24" ht="26.25" customHeight="1">
      <c r="A16" s="446" t="s">
        <v>277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</row>
    <row r="17" spans="1:2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 ht="24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45" customHeight="1">
      <c r="A20" s="9">
        <v>1</v>
      </c>
      <c r="B20" s="378" t="s">
        <v>278</v>
      </c>
      <c r="C20" s="379"/>
      <c r="D20" s="18" t="s">
        <v>212</v>
      </c>
      <c r="E20" s="52">
        <v>0.15</v>
      </c>
      <c r="F20" s="17">
        <f t="shared" ref="F20:F28" si="0">$F$29*E20</f>
        <v>1338180.5999999999</v>
      </c>
      <c r="G20" s="17">
        <f t="shared" ref="G20:G28" si="1">$G$29*E20</f>
        <v>1207550.3999999999</v>
      </c>
      <c r="H20" s="77">
        <f>J20+L20+N20+P20</f>
        <v>1350</v>
      </c>
      <c r="I20" s="77">
        <f>K20+M20+O20+Q20</f>
        <v>914</v>
      </c>
      <c r="J20" s="9">
        <v>450</v>
      </c>
      <c r="K20" s="58">
        <v>356</v>
      </c>
      <c r="L20" s="9">
        <v>450</v>
      </c>
      <c r="M20" s="58">
        <v>378</v>
      </c>
      <c r="N20" s="9">
        <v>450</v>
      </c>
      <c r="O20" s="5">
        <v>180</v>
      </c>
      <c r="P20" s="9"/>
      <c r="Q20" s="5"/>
      <c r="R20" s="13">
        <f t="shared" ref="R20:S29" si="2">J20+L20+N20+P20</f>
        <v>1350</v>
      </c>
      <c r="S20" s="13">
        <f t="shared" si="2"/>
        <v>914</v>
      </c>
      <c r="T20" s="13">
        <f>S20-R20</f>
        <v>-436</v>
      </c>
      <c r="U20" s="85"/>
      <c r="V20" s="5">
        <f>O20/N20*100</f>
        <v>40</v>
      </c>
      <c r="W20" s="5">
        <f t="shared" ref="W20:W29" si="3">G20/F20*100</f>
        <v>90.238223450556674</v>
      </c>
      <c r="X20" s="5">
        <f t="shared" ref="X20:X29" si="4">V20/W20*100</f>
        <v>44.327113799970583</v>
      </c>
    </row>
    <row r="21" spans="1:24" ht="45" customHeight="1">
      <c r="A21" s="9">
        <v>2</v>
      </c>
      <c r="B21" s="378" t="s">
        <v>279</v>
      </c>
      <c r="C21" s="379"/>
      <c r="D21" s="18" t="s">
        <v>280</v>
      </c>
      <c r="E21" s="52">
        <v>0.1</v>
      </c>
      <c r="F21" s="17">
        <f t="shared" si="0"/>
        <v>892120.4</v>
      </c>
      <c r="G21" s="17">
        <f t="shared" si="1"/>
        <v>805033.60000000009</v>
      </c>
      <c r="H21" s="77">
        <f t="shared" ref="H21:I28" si="5">J21+L21+N21+P21</f>
        <v>15</v>
      </c>
      <c r="I21" s="77">
        <f t="shared" si="5"/>
        <v>2</v>
      </c>
      <c r="J21" s="9">
        <v>5</v>
      </c>
      <c r="K21" s="58">
        <v>0</v>
      </c>
      <c r="L21" s="9">
        <v>5</v>
      </c>
      <c r="M21" s="58">
        <v>1</v>
      </c>
      <c r="N21" s="9">
        <v>5</v>
      </c>
      <c r="O21" s="5">
        <v>1</v>
      </c>
      <c r="P21" s="9"/>
      <c r="Q21" s="5"/>
      <c r="R21" s="13">
        <v>6</v>
      </c>
      <c r="S21" s="13">
        <f t="shared" si="2"/>
        <v>2</v>
      </c>
      <c r="T21" s="13">
        <f t="shared" ref="T21:T29" si="6">S21-R21</f>
        <v>-4</v>
      </c>
      <c r="U21" s="85"/>
      <c r="V21" s="5">
        <f t="shared" ref="V21:V29" si="7">O21/N21*100</f>
        <v>20</v>
      </c>
      <c r="W21" s="5">
        <f t="shared" si="3"/>
        <v>90.238223450556688</v>
      </c>
      <c r="X21" s="5">
        <f t="shared" si="4"/>
        <v>22.163556899985291</v>
      </c>
    </row>
    <row r="22" spans="1:24" ht="45" customHeight="1">
      <c r="A22" s="9">
        <v>3</v>
      </c>
      <c r="B22" s="378" t="s">
        <v>281</v>
      </c>
      <c r="C22" s="379"/>
      <c r="D22" s="18" t="s">
        <v>212</v>
      </c>
      <c r="E22" s="52">
        <v>0.15</v>
      </c>
      <c r="F22" s="17">
        <f t="shared" si="0"/>
        <v>1338180.5999999999</v>
      </c>
      <c r="G22" s="17">
        <f t="shared" si="1"/>
        <v>1207550.3999999999</v>
      </c>
      <c r="H22" s="77">
        <f t="shared" si="5"/>
        <v>75</v>
      </c>
      <c r="I22" s="77">
        <f t="shared" si="5"/>
        <v>152</v>
      </c>
      <c r="J22" s="9">
        <v>25</v>
      </c>
      <c r="K22" s="58">
        <v>22</v>
      </c>
      <c r="L22" s="9">
        <v>25</v>
      </c>
      <c r="M22" s="58">
        <v>39</v>
      </c>
      <c r="N22" s="9">
        <v>25</v>
      </c>
      <c r="O22" s="5">
        <v>91</v>
      </c>
      <c r="P22" s="9"/>
      <c r="Q22" s="5"/>
      <c r="R22" s="13">
        <f t="shared" si="2"/>
        <v>75</v>
      </c>
      <c r="S22" s="13">
        <f t="shared" si="2"/>
        <v>152</v>
      </c>
      <c r="T22" s="13">
        <f t="shared" si="6"/>
        <v>77</v>
      </c>
      <c r="U22" s="85"/>
      <c r="V22" s="5">
        <f t="shared" si="7"/>
        <v>364</v>
      </c>
      <c r="W22" s="5">
        <f t="shared" si="3"/>
        <v>90.238223450556674</v>
      </c>
      <c r="X22" s="5">
        <f t="shared" si="4"/>
        <v>403.37673557973233</v>
      </c>
    </row>
    <row r="23" spans="1:24" ht="45" customHeight="1">
      <c r="A23" s="9">
        <v>4</v>
      </c>
      <c r="B23" s="378" t="s">
        <v>282</v>
      </c>
      <c r="C23" s="379"/>
      <c r="D23" s="18" t="s">
        <v>107</v>
      </c>
      <c r="E23" s="52">
        <v>0.1</v>
      </c>
      <c r="F23" s="17">
        <f t="shared" si="0"/>
        <v>892120.4</v>
      </c>
      <c r="G23" s="17">
        <f t="shared" si="1"/>
        <v>805033.60000000009</v>
      </c>
      <c r="H23" s="77">
        <f t="shared" si="5"/>
        <v>6</v>
      </c>
      <c r="I23" s="77">
        <f t="shared" si="5"/>
        <v>0</v>
      </c>
      <c r="J23" s="9">
        <v>2</v>
      </c>
      <c r="K23" s="58">
        <v>0</v>
      </c>
      <c r="L23" s="9">
        <v>2</v>
      </c>
      <c r="M23" s="58">
        <v>0</v>
      </c>
      <c r="N23" s="9">
        <v>2</v>
      </c>
      <c r="O23" s="5">
        <v>0</v>
      </c>
      <c r="P23" s="9"/>
      <c r="Q23" s="5"/>
      <c r="R23" s="13">
        <f t="shared" si="2"/>
        <v>6</v>
      </c>
      <c r="S23" s="13">
        <f t="shared" si="2"/>
        <v>0</v>
      </c>
      <c r="T23" s="13">
        <f t="shared" si="6"/>
        <v>-6</v>
      </c>
      <c r="U23" s="85"/>
      <c r="V23" s="5">
        <f t="shared" si="7"/>
        <v>0</v>
      </c>
      <c r="W23" s="5">
        <f t="shared" si="3"/>
        <v>90.238223450556688</v>
      </c>
      <c r="X23" s="5">
        <f t="shared" si="4"/>
        <v>0</v>
      </c>
    </row>
    <row r="24" spans="1:24" ht="45" customHeight="1">
      <c r="A24" s="9">
        <v>5</v>
      </c>
      <c r="B24" s="378" t="s">
        <v>283</v>
      </c>
      <c r="C24" s="379"/>
      <c r="D24" s="18" t="s">
        <v>284</v>
      </c>
      <c r="E24" s="52">
        <v>0.1</v>
      </c>
      <c r="F24" s="17">
        <f t="shared" si="0"/>
        <v>892120.4</v>
      </c>
      <c r="G24" s="17">
        <f t="shared" si="1"/>
        <v>805033.60000000009</v>
      </c>
      <c r="H24" s="77">
        <f t="shared" si="5"/>
        <v>3</v>
      </c>
      <c r="I24" s="77">
        <f t="shared" si="5"/>
        <v>6</v>
      </c>
      <c r="J24" s="9">
        <v>1</v>
      </c>
      <c r="K24" s="58">
        <v>2</v>
      </c>
      <c r="L24" s="9">
        <v>1</v>
      </c>
      <c r="M24" s="58">
        <v>2</v>
      </c>
      <c r="N24" s="9">
        <v>1</v>
      </c>
      <c r="O24" s="5">
        <v>2</v>
      </c>
      <c r="P24" s="9"/>
      <c r="Q24" s="5"/>
      <c r="R24" s="13">
        <v>1</v>
      </c>
      <c r="S24" s="13">
        <f t="shared" si="2"/>
        <v>6</v>
      </c>
      <c r="T24" s="13">
        <f t="shared" si="6"/>
        <v>5</v>
      </c>
      <c r="U24" s="85" t="s">
        <v>285</v>
      </c>
      <c r="V24" s="5">
        <f t="shared" si="7"/>
        <v>200</v>
      </c>
      <c r="W24" s="5">
        <f t="shared" si="3"/>
        <v>90.238223450556688</v>
      </c>
      <c r="X24" s="5">
        <f t="shared" si="4"/>
        <v>221.63556899985289</v>
      </c>
    </row>
    <row r="25" spans="1:24" ht="45" customHeight="1">
      <c r="A25" s="9">
        <v>6</v>
      </c>
      <c r="B25" s="378" t="s">
        <v>286</v>
      </c>
      <c r="C25" s="379"/>
      <c r="D25" s="18" t="s">
        <v>287</v>
      </c>
      <c r="E25" s="52">
        <v>0.1</v>
      </c>
      <c r="F25" s="17">
        <f t="shared" si="0"/>
        <v>892120.4</v>
      </c>
      <c r="G25" s="17">
        <f t="shared" si="1"/>
        <v>805033.60000000009</v>
      </c>
      <c r="H25" s="77">
        <f t="shared" si="5"/>
        <v>30</v>
      </c>
      <c r="I25" s="77">
        <f t="shared" si="5"/>
        <v>30</v>
      </c>
      <c r="J25" s="9">
        <v>10</v>
      </c>
      <c r="K25" s="58">
        <v>10</v>
      </c>
      <c r="L25" s="9">
        <v>10</v>
      </c>
      <c r="M25" s="58">
        <v>10</v>
      </c>
      <c r="N25" s="9">
        <v>10</v>
      </c>
      <c r="O25" s="5">
        <v>10</v>
      </c>
      <c r="P25" s="9"/>
      <c r="Q25" s="5"/>
      <c r="R25" s="13">
        <v>12</v>
      </c>
      <c r="S25" s="13">
        <f t="shared" si="2"/>
        <v>30</v>
      </c>
      <c r="T25" s="13">
        <f t="shared" si="6"/>
        <v>18</v>
      </c>
      <c r="U25" s="85"/>
      <c r="V25" s="5">
        <f t="shared" si="7"/>
        <v>100</v>
      </c>
      <c r="W25" s="5">
        <f t="shared" si="3"/>
        <v>90.238223450556688</v>
      </c>
      <c r="X25" s="5">
        <f t="shared" si="4"/>
        <v>110.81778449992645</v>
      </c>
    </row>
    <row r="26" spans="1:24" ht="45" customHeight="1">
      <c r="A26" s="9">
        <v>7</v>
      </c>
      <c r="B26" s="378" t="s">
        <v>288</v>
      </c>
      <c r="C26" s="379"/>
      <c r="D26" s="18" t="s">
        <v>289</v>
      </c>
      <c r="E26" s="52">
        <v>0.1</v>
      </c>
      <c r="F26" s="17">
        <f t="shared" si="0"/>
        <v>892120.4</v>
      </c>
      <c r="G26" s="17">
        <f t="shared" si="1"/>
        <v>805033.60000000009</v>
      </c>
      <c r="H26" s="77">
        <f t="shared" si="5"/>
        <v>12</v>
      </c>
      <c r="I26" s="77">
        <f t="shared" si="5"/>
        <v>182</v>
      </c>
      <c r="J26" s="9">
        <v>4</v>
      </c>
      <c r="K26" s="58">
        <v>60</v>
      </c>
      <c r="L26" s="9">
        <v>4</v>
      </c>
      <c r="M26" s="58">
        <v>60</v>
      </c>
      <c r="N26" s="9">
        <v>4</v>
      </c>
      <c r="O26" s="5">
        <v>62</v>
      </c>
      <c r="P26" s="9"/>
      <c r="Q26" s="5"/>
      <c r="R26" s="13">
        <v>3</v>
      </c>
      <c r="S26" s="13">
        <f t="shared" si="2"/>
        <v>182</v>
      </c>
      <c r="T26" s="13">
        <f t="shared" si="6"/>
        <v>179</v>
      </c>
      <c r="U26" s="85"/>
      <c r="V26" s="5">
        <f t="shared" si="7"/>
        <v>1550</v>
      </c>
      <c r="W26" s="5">
        <f t="shared" si="3"/>
        <v>90.238223450556688</v>
      </c>
      <c r="X26" s="5">
        <f t="shared" si="4"/>
        <v>1717.6756597488597</v>
      </c>
    </row>
    <row r="27" spans="1:24" ht="45" customHeight="1">
      <c r="A27" s="9">
        <v>8</v>
      </c>
      <c r="B27" s="378" t="s">
        <v>290</v>
      </c>
      <c r="C27" s="379"/>
      <c r="D27" s="18" t="s">
        <v>212</v>
      </c>
      <c r="E27" s="52">
        <v>0.1</v>
      </c>
      <c r="F27" s="17">
        <f t="shared" si="0"/>
        <v>892120.4</v>
      </c>
      <c r="G27" s="17">
        <f t="shared" si="1"/>
        <v>805033.60000000009</v>
      </c>
      <c r="H27" s="77">
        <f t="shared" si="5"/>
        <v>120</v>
      </c>
      <c r="I27" s="77">
        <f t="shared" si="5"/>
        <v>95</v>
      </c>
      <c r="J27" s="9">
        <v>40</v>
      </c>
      <c r="K27" s="58">
        <v>18</v>
      </c>
      <c r="L27" s="9">
        <v>40</v>
      </c>
      <c r="M27" s="58">
        <v>27</v>
      </c>
      <c r="N27" s="9">
        <v>40</v>
      </c>
      <c r="O27" s="5">
        <v>50</v>
      </c>
      <c r="P27" s="9"/>
      <c r="Q27" s="5"/>
      <c r="R27" s="13">
        <f t="shared" si="2"/>
        <v>120</v>
      </c>
      <c r="S27" s="13">
        <f t="shared" si="2"/>
        <v>95</v>
      </c>
      <c r="T27" s="13">
        <f t="shared" si="6"/>
        <v>-25</v>
      </c>
      <c r="U27" s="85"/>
      <c r="V27" s="5">
        <f t="shared" si="7"/>
        <v>125</v>
      </c>
      <c r="W27" s="5">
        <f t="shared" si="3"/>
        <v>90.238223450556688</v>
      </c>
      <c r="X27" s="5">
        <f t="shared" si="4"/>
        <v>138.52223062490805</v>
      </c>
    </row>
    <row r="28" spans="1:24" ht="45" customHeight="1">
      <c r="A28" s="9">
        <v>9</v>
      </c>
      <c r="B28" s="378" t="s">
        <v>291</v>
      </c>
      <c r="C28" s="379"/>
      <c r="D28" s="18" t="s">
        <v>212</v>
      </c>
      <c r="E28" s="52">
        <v>0.1</v>
      </c>
      <c r="F28" s="17">
        <f t="shared" si="0"/>
        <v>892120.4</v>
      </c>
      <c r="G28" s="17">
        <f t="shared" si="1"/>
        <v>805033.60000000009</v>
      </c>
      <c r="H28" s="77">
        <f t="shared" si="5"/>
        <v>15</v>
      </c>
      <c r="I28" s="77">
        <f t="shared" si="5"/>
        <v>8</v>
      </c>
      <c r="J28" s="9">
        <v>5</v>
      </c>
      <c r="K28" s="58">
        <v>1</v>
      </c>
      <c r="L28" s="9">
        <v>5</v>
      </c>
      <c r="M28" s="58">
        <v>3</v>
      </c>
      <c r="N28" s="9">
        <v>5</v>
      </c>
      <c r="O28" s="5">
        <v>4</v>
      </c>
      <c r="P28" s="9"/>
      <c r="Q28" s="5"/>
      <c r="R28" s="13">
        <v>5</v>
      </c>
      <c r="S28" s="13">
        <f t="shared" si="2"/>
        <v>8</v>
      </c>
      <c r="T28" s="13">
        <f t="shared" si="6"/>
        <v>3</v>
      </c>
      <c r="U28" s="85"/>
      <c r="V28" s="5">
        <f t="shared" si="7"/>
        <v>80</v>
      </c>
      <c r="W28" s="5">
        <f t="shared" si="3"/>
        <v>90.238223450556688</v>
      </c>
      <c r="X28" s="5">
        <f t="shared" si="4"/>
        <v>88.654227599941166</v>
      </c>
    </row>
    <row r="29" spans="1:24" s="1" customFormat="1" ht="36.75" customHeight="1">
      <c r="A29" s="390" t="s">
        <v>24</v>
      </c>
      <c r="B29" s="391"/>
      <c r="C29" s="392"/>
      <c r="D29" s="18"/>
      <c r="E29" s="52">
        <f>SUM(E20:E28)</f>
        <v>0.99999999999999989</v>
      </c>
      <c r="F29" s="39">
        <v>8921204</v>
      </c>
      <c r="G29" s="39">
        <v>8050336</v>
      </c>
      <c r="H29" s="18">
        <f t="shared" ref="H29:Q29" si="8">SUM(H20:H28)</f>
        <v>1626</v>
      </c>
      <c r="I29" s="18">
        <f t="shared" si="8"/>
        <v>1389</v>
      </c>
      <c r="J29" s="18">
        <f t="shared" si="8"/>
        <v>542</v>
      </c>
      <c r="K29" s="18">
        <f t="shared" si="8"/>
        <v>469</v>
      </c>
      <c r="L29" s="18">
        <f t="shared" si="8"/>
        <v>542</v>
      </c>
      <c r="M29" s="18">
        <f t="shared" si="8"/>
        <v>520</v>
      </c>
      <c r="N29" s="18">
        <f t="shared" si="8"/>
        <v>542</v>
      </c>
      <c r="O29" s="18">
        <f t="shared" si="8"/>
        <v>400</v>
      </c>
      <c r="P29" s="18">
        <f t="shared" si="8"/>
        <v>0</v>
      </c>
      <c r="Q29" s="18">
        <f t="shared" si="8"/>
        <v>0</v>
      </c>
      <c r="R29" s="14">
        <f t="shared" si="2"/>
        <v>1626</v>
      </c>
      <c r="S29" s="14">
        <f t="shared" si="2"/>
        <v>1389</v>
      </c>
      <c r="T29" s="14">
        <f t="shared" si="6"/>
        <v>-237</v>
      </c>
      <c r="U29" s="9"/>
      <c r="V29" s="5">
        <f t="shared" si="7"/>
        <v>73.800738007380076</v>
      </c>
      <c r="W29" s="5">
        <f t="shared" si="3"/>
        <v>90.238223450556674</v>
      </c>
      <c r="X29" s="5">
        <f t="shared" si="4"/>
        <v>81.784342804373779</v>
      </c>
    </row>
    <row r="30" spans="1:24" s="6" customFormat="1" ht="14.25" customHeight="1">
      <c r="F30" s="10"/>
    </row>
    <row r="31" spans="1:24" s="6" customFormat="1" ht="14.25" customHeight="1">
      <c r="B31" s="11" t="s">
        <v>25</v>
      </c>
      <c r="F31" s="10"/>
      <c r="H31" s="6" t="s">
        <v>26</v>
      </c>
    </row>
    <row r="32" spans="1:24" s="6" customFormat="1" ht="14.25" customHeight="1">
      <c r="B32" s="11"/>
      <c r="F32" s="10"/>
    </row>
    <row r="33" spans="1:24" s="6" customFormat="1" ht="14.25" customHeight="1">
      <c r="B33" s="11"/>
      <c r="D33" s="444"/>
      <c r="E33" s="444"/>
      <c r="F33" s="444"/>
      <c r="G33" s="444"/>
      <c r="H33" s="444"/>
      <c r="I33" s="444"/>
      <c r="J33" s="444"/>
      <c r="K33" s="444"/>
    </row>
    <row r="34" spans="1:24">
      <c r="D34" s="400"/>
      <c r="E34" s="400"/>
      <c r="F34" s="400"/>
      <c r="G34" s="400"/>
      <c r="H34" s="400"/>
      <c r="I34" s="400"/>
      <c r="J34" s="400"/>
      <c r="K34" s="400"/>
      <c r="L34" s="88"/>
      <c r="M34" s="88"/>
      <c r="N34" s="88"/>
      <c r="O34" s="88"/>
      <c r="P34" s="88"/>
    </row>
    <row r="35" spans="1:24">
      <c r="A35" s="400"/>
      <c r="B35" s="400"/>
      <c r="C35" s="400"/>
      <c r="D35" s="400"/>
      <c r="E35" s="400"/>
      <c r="F35" s="400"/>
      <c r="G35" s="400"/>
      <c r="H35" s="400"/>
      <c r="I35" s="400"/>
      <c r="J35" s="400"/>
      <c r="K35" s="400"/>
      <c r="L35" s="400"/>
      <c r="M35" s="400"/>
      <c r="N35" s="400"/>
      <c r="O35" s="400"/>
      <c r="P35" s="400"/>
      <c r="Q35" s="400"/>
      <c r="R35" s="400"/>
      <c r="S35" s="400"/>
      <c r="T35" s="400"/>
      <c r="U35" s="400"/>
      <c r="V35" s="400"/>
      <c r="W35" s="400"/>
      <c r="X35" s="400"/>
    </row>
    <row r="36" spans="1:24">
      <c r="A36" s="400"/>
      <c r="B36" s="400"/>
      <c r="C36" s="400"/>
      <c r="D36" s="400"/>
      <c r="E36" s="400"/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0"/>
      <c r="Q36" s="400"/>
      <c r="R36" s="400"/>
      <c r="S36" s="400"/>
      <c r="T36" s="400"/>
      <c r="U36" s="400"/>
      <c r="V36" s="400"/>
      <c r="W36" s="400"/>
      <c r="X36" s="400"/>
    </row>
    <row r="37" spans="1:24">
      <c r="J37" s="88"/>
      <c r="K37" s="88"/>
      <c r="L37" s="88"/>
      <c r="M37" s="88"/>
      <c r="N37" s="88"/>
      <c r="O37" s="88"/>
      <c r="P37" s="88"/>
    </row>
  </sheetData>
  <sheetProtection sheet="1" objects="1" scenarios="1"/>
  <mergeCells count="36">
    <mergeCell ref="A6:X6"/>
    <mergeCell ref="A1:X1"/>
    <mergeCell ref="A2:X2"/>
    <mergeCell ref="A3:X3"/>
    <mergeCell ref="A4:X4"/>
    <mergeCell ref="A5:X5"/>
    <mergeCell ref="V18:X18"/>
    <mergeCell ref="B19:C19"/>
    <mergeCell ref="A7:U7"/>
    <mergeCell ref="A15:U15"/>
    <mergeCell ref="A16:U16"/>
    <mergeCell ref="A18:C18"/>
    <mergeCell ref="D18:D19"/>
    <mergeCell ref="E18:E19"/>
    <mergeCell ref="F18:G18"/>
    <mergeCell ref="H18:I18"/>
    <mergeCell ref="J18:K18"/>
    <mergeCell ref="L18:M18"/>
    <mergeCell ref="B25:C25"/>
    <mergeCell ref="N18:O18"/>
    <mergeCell ref="P18:Q18"/>
    <mergeCell ref="R18:T18"/>
    <mergeCell ref="U18:U19"/>
    <mergeCell ref="B20:C20"/>
    <mergeCell ref="B21:C21"/>
    <mergeCell ref="B22:C22"/>
    <mergeCell ref="B23:C23"/>
    <mergeCell ref="B24:C24"/>
    <mergeCell ref="A35:X35"/>
    <mergeCell ref="A36:X36"/>
    <mergeCell ref="B26:C26"/>
    <mergeCell ref="B27:C27"/>
    <mergeCell ref="B28:C28"/>
    <mergeCell ref="A29:C29"/>
    <mergeCell ref="D33:K33"/>
    <mergeCell ref="D34:K34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topLeftCell="C27" workbookViewId="0">
      <selection activeCell="T31" sqref="T31"/>
    </sheetView>
  </sheetViews>
  <sheetFormatPr baseColWidth="10" defaultRowHeight="12.75"/>
  <cols>
    <col min="1" max="1" width="5.42578125" style="35" customWidth="1"/>
    <col min="2" max="2" width="12" style="35" customWidth="1"/>
    <col min="3" max="3" width="39.7109375" style="35" customWidth="1"/>
    <col min="4" max="4" width="12.5703125" style="35" customWidth="1"/>
    <col min="5" max="5" width="11.42578125" style="35"/>
    <col min="6" max="7" width="11.85546875" style="35" customWidth="1"/>
    <col min="8" max="13" width="9.28515625" style="35" hidden="1" customWidth="1"/>
    <col min="14" max="15" width="9.28515625" style="35" customWidth="1"/>
    <col min="16" max="17" width="9.28515625" style="35" hidden="1" customWidth="1"/>
    <col min="18" max="20" width="9.28515625" style="35" customWidth="1"/>
    <col min="21" max="21" width="25" style="35" customWidth="1"/>
    <col min="22" max="24" width="8.8554687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 ht="13.5" customHeight="1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292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</row>
    <row r="9" spans="1:24">
      <c r="A9" s="11" t="s">
        <v>36</v>
      </c>
      <c r="B9" s="6"/>
      <c r="C9" s="11" t="s">
        <v>261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26" t="s">
        <v>0</v>
      </c>
      <c r="B10" s="31"/>
      <c r="C10" s="26" t="s">
        <v>168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26" t="s">
        <v>62</v>
      </c>
      <c r="B11" s="32"/>
      <c r="C11" s="26" t="s">
        <v>222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26" t="s">
        <v>6</v>
      </c>
      <c r="B12" s="32"/>
      <c r="C12" s="26" t="s">
        <v>275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26" t="s">
        <v>38</v>
      </c>
      <c r="B13" s="32"/>
      <c r="C13" s="26" t="s">
        <v>293</v>
      </c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  <c r="U14" s="45"/>
    </row>
    <row r="15" spans="1:24">
      <c r="A15" s="383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65"/>
      <c r="W15" s="65"/>
      <c r="X15" s="65"/>
    </row>
    <row r="16" spans="1:24" ht="26.25" customHeight="1">
      <c r="A16" s="373" t="s">
        <v>294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</row>
    <row r="17" spans="1:2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 ht="24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50.25" customHeight="1">
      <c r="A20" s="9">
        <v>1</v>
      </c>
      <c r="B20" s="378" t="s">
        <v>295</v>
      </c>
      <c r="C20" s="379"/>
      <c r="D20" s="18" t="s">
        <v>296</v>
      </c>
      <c r="E20" s="54">
        <v>0.05</v>
      </c>
      <c r="F20" s="17">
        <f t="shared" ref="F20:F29" si="0">$F$30*E20</f>
        <v>59898.950000000004</v>
      </c>
      <c r="G20" s="17">
        <f t="shared" ref="G20:G29" si="1">$G$30*E20</f>
        <v>53246.450000000004</v>
      </c>
      <c r="H20" s="14">
        <f>J20+L20+N20+P20</f>
        <v>0</v>
      </c>
      <c r="I20" s="5">
        <f>K20+M20+O20+Q20</f>
        <v>0</v>
      </c>
      <c r="J20" s="14">
        <v>0</v>
      </c>
      <c r="K20" s="37">
        <v>0</v>
      </c>
      <c r="L20" s="14">
        <v>0</v>
      </c>
      <c r="M20" s="5">
        <v>0</v>
      </c>
      <c r="N20" s="14">
        <v>0</v>
      </c>
      <c r="O20" s="5">
        <v>0</v>
      </c>
      <c r="P20" s="14"/>
      <c r="Q20" s="5"/>
      <c r="R20" s="13">
        <f t="shared" ref="R20:S30" si="2">J20+L20+N20+P20</f>
        <v>0</v>
      </c>
      <c r="S20" s="13">
        <f>K20+M20+O20+Q20</f>
        <v>0</v>
      </c>
      <c r="T20" s="13">
        <f>S20-R20</f>
        <v>0</v>
      </c>
      <c r="U20" s="24"/>
      <c r="V20" s="5" t="e">
        <f>O20/N20*100</f>
        <v>#DIV/0!</v>
      </c>
      <c r="W20" s="5">
        <f t="shared" ref="W20:W30" si="3">G20/F20*100</f>
        <v>88.893795300251512</v>
      </c>
      <c r="X20" s="5" t="e">
        <f t="shared" ref="X20:X30" si="4">V20/W20*100</f>
        <v>#DIV/0!</v>
      </c>
    </row>
    <row r="21" spans="1:24" ht="50.25" customHeight="1">
      <c r="A21" s="9">
        <v>2</v>
      </c>
      <c r="B21" s="427" t="s">
        <v>297</v>
      </c>
      <c r="C21" s="428"/>
      <c r="D21" s="18" t="s">
        <v>298</v>
      </c>
      <c r="E21" s="54">
        <v>0.05</v>
      </c>
      <c r="F21" s="17">
        <f t="shared" si="0"/>
        <v>59898.950000000004</v>
      </c>
      <c r="G21" s="17">
        <f t="shared" si="1"/>
        <v>53246.450000000004</v>
      </c>
      <c r="H21" s="14">
        <f t="shared" ref="H21:I29" si="5">J21+L21+N21+P21</f>
        <v>9</v>
      </c>
      <c r="I21" s="5">
        <f t="shared" si="5"/>
        <v>14</v>
      </c>
      <c r="J21" s="14">
        <v>3</v>
      </c>
      <c r="K21" s="37">
        <v>3</v>
      </c>
      <c r="L21" s="14">
        <v>3</v>
      </c>
      <c r="M21" s="5">
        <v>8</v>
      </c>
      <c r="N21" s="14">
        <v>3</v>
      </c>
      <c r="O21" s="5">
        <v>3</v>
      </c>
      <c r="P21" s="14"/>
      <c r="Q21" s="5"/>
      <c r="R21" s="13">
        <f>J21+L21+N21+P21</f>
        <v>9</v>
      </c>
      <c r="S21" s="13">
        <f>K21+M21+O21+Q21</f>
        <v>14</v>
      </c>
      <c r="T21" s="13">
        <f>S21-R21</f>
        <v>5</v>
      </c>
      <c r="U21" s="24"/>
      <c r="V21" s="5">
        <f t="shared" ref="V21:V30" si="6">O21/N21*100</f>
        <v>100</v>
      </c>
      <c r="W21" s="5">
        <f t="shared" si="3"/>
        <v>88.893795300251512</v>
      </c>
      <c r="X21" s="5">
        <f t="shared" si="4"/>
        <v>112.49379066585658</v>
      </c>
    </row>
    <row r="22" spans="1:24" ht="50.25" customHeight="1">
      <c r="A22" s="9">
        <v>3</v>
      </c>
      <c r="B22" s="427" t="s">
        <v>299</v>
      </c>
      <c r="C22" s="428"/>
      <c r="D22" s="18" t="s">
        <v>300</v>
      </c>
      <c r="E22" s="54">
        <v>0.1</v>
      </c>
      <c r="F22" s="17">
        <f t="shared" si="0"/>
        <v>119797.90000000001</v>
      </c>
      <c r="G22" s="17">
        <f t="shared" si="1"/>
        <v>106492.90000000001</v>
      </c>
      <c r="H22" s="14">
        <f t="shared" si="5"/>
        <v>90</v>
      </c>
      <c r="I22" s="5">
        <f t="shared" si="5"/>
        <v>137</v>
      </c>
      <c r="J22" s="14">
        <v>30</v>
      </c>
      <c r="K22" s="37">
        <v>38</v>
      </c>
      <c r="L22" s="14">
        <v>30</v>
      </c>
      <c r="M22" s="5">
        <v>52</v>
      </c>
      <c r="N22" s="14">
        <v>30</v>
      </c>
      <c r="O22" s="5">
        <v>47</v>
      </c>
      <c r="P22" s="14"/>
      <c r="Q22" s="5"/>
      <c r="R22" s="13">
        <f>J22+L22+N22+P22</f>
        <v>90</v>
      </c>
      <c r="S22" s="13">
        <f>K22+M22+O22+Q22</f>
        <v>137</v>
      </c>
      <c r="T22" s="13">
        <f>S22-R22</f>
        <v>47</v>
      </c>
      <c r="U22" s="24"/>
      <c r="V22" s="5">
        <f t="shared" si="6"/>
        <v>156.66666666666666</v>
      </c>
      <c r="W22" s="5">
        <f t="shared" si="3"/>
        <v>88.893795300251512</v>
      </c>
      <c r="X22" s="5">
        <f t="shared" si="4"/>
        <v>176.24027204317531</v>
      </c>
    </row>
    <row r="23" spans="1:24" ht="50.25" customHeight="1">
      <c r="A23" s="9">
        <v>4</v>
      </c>
      <c r="B23" s="427" t="s">
        <v>301</v>
      </c>
      <c r="C23" s="428"/>
      <c r="D23" s="18" t="s">
        <v>219</v>
      </c>
      <c r="E23" s="54">
        <v>0.05</v>
      </c>
      <c r="F23" s="17">
        <f t="shared" si="0"/>
        <v>59898.950000000004</v>
      </c>
      <c r="G23" s="17">
        <f t="shared" si="1"/>
        <v>53246.450000000004</v>
      </c>
      <c r="H23" s="14">
        <f t="shared" si="5"/>
        <v>15</v>
      </c>
      <c r="I23" s="5">
        <f t="shared" si="5"/>
        <v>4</v>
      </c>
      <c r="J23" s="14">
        <v>5</v>
      </c>
      <c r="K23" s="37">
        <v>0</v>
      </c>
      <c r="L23" s="14">
        <v>5</v>
      </c>
      <c r="M23" s="5">
        <v>1</v>
      </c>
      <c r="N23" s="14">
        <v>5</v>
      </c>
      <c r="O23" s="5">
        <v>3</v>
      </c>
      <c r="P23" s="14"/>
      <c r="Q23" s="5"/>
      <c r="R23" s="13">
        <f>J23+L23+N23+P23</f>
        <v>15</v>
      </c>
      <c r="S23" s="13">
        <f>K23+M23+O23+Q23</f>
        <v>4</v>
      </c>
      <c r="T23" s="13">
        <f>S23-R23</f>
        <v>-11</v>
      </c>
      <c r="U23" s="24"/>
      <c r="V23" s="5">
        <f t="shared" si="6"/>
        <v>60</v>
      </c>
      <c r="W23" s="5">
        <f t="shared" si="3"/>
        <v>88.893795300251512</v>
      </c>
      <c r="X23" s="5">
        <f t="shared" si="4"/>
        <v>67.49627439951395</v>
      </c>
    </row>
    <row r="24" spans="1:24" ht="41.25" customHeight="1">
      <c r="A24" s="9">
        <v>5</v>
      </c>
      <c r="B24" s="378" t="s">
        <v>302</v>
      </c>
      <c r="C24" s="379"/>
      <c r="D24" s="18" t="s">
        <v>303</v>
      </c>
      <c r="E24" s="54">
        <v>0.1</v>
      </c>
      <c r="F24" s="17">
        <f t="shared" si="0"/>
        <v>119797.90000000001</v>
      </c>
      <c r="G24" s="17">
        <f t="shared" si="1"/>
        <v>106492.90000000001</v>
      </c>
      <c r="H24" s="14">
        <f t="shared" si="5"/>
        <v>90</v>
      </c>
      <c r="I24" s="5">
        <f t="shared" si="5"/>
        <v>210</v>
      </c>
      <c r="J24" s="14">
        <v>30</v>
      </c>
      <c r="K24" s="37">
        <v>30</v>
      </c>
      <c r="L24" s="14">
        <v>30</v>
      </c>
      <c r="M24" s="5">
        <v>121</v>
      </c>
      <c r="N24" s="14">
        <v>30</v>
      </c>
      <c r="O24" s="5">
        <v>59</v>
      </c>
      <c r="P24" s="14"/>
      <c r="Q24" s="5"/>
      <c r="R24" s="13">
        <f t="shared" si="2"/>
        <v>90</v>
      </c>
      <c r="S24" s="13">
        <f t="shared" si="2"/>
        <v>210</v>
      </c>
      <c r="T24" s="13">
        <f t="shared" ref="T24:T30" si="7">S24-R24</f>
        <v>120</v>
      </c>
      <c r="U24" s="24"/>
      <c r="V24" s="5">
        <f t="shared" si="6"/>
        <v>196.66666666666666</v>
      </c>
      <c r="W24" s="5">
        <f t="shared" si="3"/>
        <v>88.893795300251512</v>
      </c>
      <c r="X24" s="5">
        <f t="shared" si="4"/>
        <v>221.23778830951798</v>
      </c>
    </row>
    <row r="25" spans="1:24" ht="50.25" customHeight="1">
      <c r="A25" s="9">
        <v>6</v>
      </c>
      <c r="B25" s="427" t="s">
        <v>304</v>
      </c>
      <c r="C25" s="428"/>
      <c r="D25" s="18" t="s">
        <v>305</v>
      </c>
      <c r="E25" s="54">
        <v>0.1</v>
      </c>
      <c r="F25" s="17">
        <f t="shared" si="0"/>
        <v>119797.90000000001</v>
      </c>
      <c r="G25" s="17">
        <f t="shared" si="1"/>
        <v>106492.90000000001</v>
      </c>
      <c r="H25" s="14">
        <f t="shared" si="5"/>
        <v>15</v>
      </c>
      <c r="I25" s="5">
        <f t="shared" si="5"/>
        <v>20</v>
      </c>
      <c r="J25" s="14">
        <v>5</v>
      </c>
      <c r="K25" s="37">
        <v>5</v>
      </c>
      <c r="L25" s="14">
        <v>5</v>
      </c>
      <c r="M25" s="5">
        <v>8</v>
      </c>
      <c r="N25" s="14">
        <v>5</v>
      </c>
      <c r="O25" s="5">
        <v>7</v>
      </c>
      <c r="P25" s="14"/>
      <c r="Q25" s="5"/>
      <c r="R25" s="13">
        <f t="shared" si="2"/>
        <v>15</v>
      </c>
      <c r="S25" s="13">
        <f t="shared" si="2"/>
        <v>20</v>
      </c>
      <c r="T25" s="13">
        <f t="shared" si="7"/>
        <v>5</v>
      </c>
      <c r="U25" s="21"/>
      <c r="V25" s="5">
        <f t="shared" si="6"/>
        <v>140</v>
      </c>
      <c r="W25" s="5">
        <f t="shared" si="3"/>
        <v>88.893795300251512</v>
      </c>
      <c r="X25" s="5">
        <f t="shared" si="4"/>
        <v>157.49130693219925</v>
      </c>
    </row>
    <row r="26" spans="1:24" ht="50.25" customHeight="1">
      <c r="A26" s="9">
        <v>7</v>
      </c>
      <c r="B26" s="427" t="s">
        <v>306</v>
      </c>
      <c r="C26" s="428"/>
      <c r="D26" s="18" t="s">
        <v>307</v>
      </c>
      <c r="E26" s="54">
        <v>0.1</v>
      </c>
      <c r="F26" s="17">
        <f t="shared" si="0"/>
        <v>119797.90000000001</v>
      </c>
      <c r="G26" s="17">
        <f t="shared" si="1"/>
        <v>106492.90000000001</v>
      </c>
      <c r="H26" s="14">
        <f t="shared" si="5"/>
        <v>15</v>
      </c>
      <c r="I26" s="5">
        <f t="shared" si="5"/>
        <v>20</v>
      </c>
      <c r="J26" s="14">
        <v>5</v>
      </c>
      <c r="K26" s="37">
        <v>5</v>
      </c>
      <c r="L26" s="14">
        <v>5</v>
      </c>
      <c r="M26" s="5">
        <v>3</v>
      </c>
      <c r="N26" s="14">
        <v>5</v>
      </c>
      <c r="O26" s="5">
        <v>12</v>
      </c>
      <c r="P26" s="14"/>
      <c r="Q26" s="5"/>
      <c r="R26" s="13">
        <f t="shared" si="2"/>
        <v>15</v>
      </c>
      <c r="S26" s="13">
        <f t="shared" si="2"/>
        <v>20</v>
      </c>
      <c r="T26" s="13">
        <f t="shared" si="7"/>
        <v>5</v>
      </c>
      <c r="U26" s="21"/>
      <c r="V26" s="5">
        <f t="shared" si="6"/>
        <v>240</v>
      </c>
      <c r="W26" s="5">
        <f t="shared" si="3"/>
        <v>88.893795300251512</v>
      </c>
      <c r="X26" s="5">
        <f t="shared" si="4"/>
        <v>269.9850975980558</v>
      </c>
    </row>
    <row r="27" spans="1:24" ht="43.5" customHeight="1">
      <c r="A27" s="9">
        <v>8</v>
      </c>
      <c r="B27" s="427" t="s">
        <v>308</v>
      </c>
      <c r="C27" s="428"/>
      <c r="D27" s="18" t="s">
        <v>43</v>
      </c>
      <c r="E27" s="54">
        <v>0.2</v>
      </c>
      <c r="F27" s="17">
        <f t="shared" si="0"/>
        <v>239595.80000000002</v>
      </c>
      <c r="G27" s="17">
        <f t="shared" si="1"/>
        <v>212985.80000000002</v>
      </c>
      <c r="H27" s="14">
        <f t="shared" si="5"/>
        <v>3</v>
      </c>
      <c r="I27" s="5">
        <f t="shared" si="5"/>
        <v>63</v>
      </c>
      <c r="J27" s="14">
        <v>0</v>
      </c>
      <c r="K27" s="37">
        <v>1</v>
      </c>
      <c r="L27" s="14">
        <v>0</v>
      </c>
      <c r="M27" s="5">
        <v>60</v>
      </c>
      <c r="N27" s="14">
        <v>3</v>
      </c>
      <c r="O27" s="5">
        <v>2</v>
      </c>
      <c r="P27" s="14"/>
      <c r="Q27" s="5"/>
      <c r="R27" s="13">
        <f t="shared" si="2"/>
        <v>3</v>
      </c>
      <c r="S27" s="13">
        <f t="shared" si="2"/>
        <v>63</v>
      </c>
      <c r="T27" s="13">
        <f t="shared" si="7"/>
        <v>60</v>
      </c>
      <c r="U27" s="24"/>
      <c r="V27" s="5">
        <f t="shared" si="6"/>
        <v>66.666666666666657</v>
      </c>
      <c r="W27" s="5">
        <f t="shared" si="3"/>
        <v>88.893795300251512</v>
      </c>
      <c r="X27" s="5">
        <f t="shared" si="4"/>
        <v>74.995860443904377</v>
      </c>
    </row>
    <row r="28" spans="1:24" ht="42" customHeight="1">
      <c r="A28" s="9">
        <v>9</v>
      </c>
      <c r="B28" s="427" t="s">
        <v>309</v>
      </c>
      <c r="C28" s="428"/>
      <c r="D28" s="18" t="s">
        <v>43</v>
      </c>
      <c r="E28" s="54">
        <v>0.2</v>
      </c>
      <c r="F28" s="17">
        <f t="shared" si="0"/>
        <v>239595.80000000002</v>
      </c>
      <c r="G28" s="17">
        <f t="shared" si="1"/>
        <v>212985.80000000002</v>
      </c>
      <c r="H28" s="14">
        <f t="shared" si="5"/>
        <v>20</v>
      </c>
      <c r="I28" s="5">
        <f t="shared" si="5"/>
        <v>18</v>
      </c>
      <c r="J28" s="14">
        <v>5</v>
      </c>
      <c r="K28" s="37">
        <v>0</v>
      </c>
      <c r="L28" s="14">
        <v>10</v>
      </c>
      <c r="M28" s="5">
        <v>14</v>
      </c>
      <c r="N28" s="14">
        <v>5</v>
      </c>
      <c r="O28" s="5">
        <v>4</v>
      </c>
      <c r="P28" s="14"/>
      <c r="Q28" s="5"/>
      <c r="R28" s="13">
        <f t="shared" si="2"/>
        <v>20</v>
      </c>
      <c r="S28" s="13">
        <f t="shared" si="2"/>
        <v>18</v>
      </c>
      <c r="T28" s="13">
        <f t="shared" si="7"/>
        <v>-2</v>
      </c>
      <c r="U28" s="24"/>
      <c r="V28" s="5">
        <f t="shared" si="6"/>
        <v>80</v>
      </c>
      <c r="W28" s="5">
        <f t="shared" si="3"/>
        <v>88.893795300251512</v>
      </c>
      <c r="X28" s="5">
        <f t="shared" si="4"/>
        <v>89.995032532685272</v>
      </c>
    </row>
    <row r="29" spans="1:24" ht="42" customHeight="1">
      <c r="A29" s="9">
        <v>10</v>
      </c>
      <c r="B29" s="427" t="s">
        <v>310</v>
      </c>
      <c r="C29" s="428"/>
      <c r="D29" s="18" t="s">
        <v>43</v>
      </c>
      <c r="E29" s="54">
        <v>0.05</v>
      </c>
      <c r="F29" s="17">
        <f t="shared" si="0"/>
        <v>59898.950000000004</v>
      </c>
      <c r="G29" s="17">
        <f t="shared" si="1"/>
        <v>53246.450000000004</v>
      </c>
      <c r="H29" s="14">
        <f t="shared" si="5"/>
        <v>9</v>
      </c>
      <c r="I29" s="5">
        <f t="shared" si="5"/>
        <v>9</v>
      </c>
      <c r="J29" s="14">
        <v>3</v>
      </c>
      <c r="K29" s="37">
        <v>3</v>
      </c>
      <c r="L29" s="14">
        <v>3</v>
      </c>
      <c r="M29" s="5">
        <v>3</v>
      </c>
      <c r="N29" s="14">
        <v>3</v>
      </c>
      <c r="O29" s="5">
        <v>3</v>
      </c>
      <c r="P29" s="14"/>
      <c r="Q29" s="5"/>
      <c r="R29" s="13">
        <f>J29+L29+N29+P29</f>
        <v>9</v>
      </c>
      <c r="S29" s="13">
        <f>K29+M29+O29+Q29</f>
        <v>9</v>
      </c>
      <c r="T29" s="13">
        <f>S29-R29</f>
        <v>0</v>
      </c>
      <c r="U29" s="24"/>
      <c r="V29" s="5">
        <f t="shared" si="6"/>
        <v>100</v>
      </c>
      <c r="W29" s="5">
        <f t="shared" si="3"/>
        <v>88.893795300251512</v>
      </c>
      <c r="X29" s="5">
        <f t="shared" si="4"/>
        <v>112.49379066585658</v>
      </c>
    </row>
    <row r="30" spans="1:24" s="1" customFormat="1" ht="36.75" customHeight="1">
      <c r="A30" s="390" t="s">
        <v>24</v>
      </c>
      <c r="B30" s="391"/>
      <c r="C30" s="392"/>
      <c r="D30" s="18"/>
      <c r="E30" s="54">
        <f>SUM(E20:E29)</f>
        <v>1</v>
      </c>
      <c r="F30" s="39">
        <v>1197979</v>
      </c>
      <c r="G30" s="39">
        <v>1064929</v>
      </c>
      <c r="H30" s="9">
        <f>R30</f>
        <v>257</v>
      </c>
      <c r="I30" s="18">
        <f t="shared" ref="I30:Q30" si="8">SUM(I20:I28)</f>
        <v>486</v>
      </c>
      <c r="J30" s="18">
        <f t="shared" si="8"/>
        <v>83</v>
      </c>
      <c r="K30" s="18">
        <f>SUM(K20:K29)</f>
        <v>85</v>
      </c>
      <c r="L30" s="18">
        <f t="shared" si="8"/>
        <v>88</v>
      </c>
      <c r="M30" s="18">
        <f>SUM(M20:M29)</f>
        <v>270</v>
      </c>
      <c r="N30" s="18">
        <f t="shared" si="8"/>
        <v>86</v>
      </c>
      <c r="O30" s="18">
        <f>SUM(O20:O29)</f>
        <v>140</v>
      </c>
      <c r="P30" s="18">
        <f t="shared" si="8"/>
        <v>0</v>
      </c>
      <c r="Q30" s="18">
        <f t="shared" si="8"/>
        <v>0</v>
      </c>
      <c r="R30" s="14">
        <f t="shared" si="2"/>
        <v>257</v>
      </c>
      <c r="S30" s="14">
        <f t="shared" si="2"/>
        <v>495</v>
      </c>
      <c r="T30" s="14">
        <f t="shared" si="7"/>
        <v>238</v>
      </c>
      <c r="U30" s="14"/>
      <c r="V30" s="5">
        <f t="shared" si="6"/>
        <v>162.7906976744186</v>
      </c>
      <c r="W30" s="5">
        <f t="shared" si="3"/>
        <v>88.893795300251512</v>
      </c>
      <c r="X30" s="5">
        <f t="shared" si="4"/>
        <v>183.12942666534792</v>
      </c>
    </row>
    <row r="31" spans="1:24" s="6" customFormat="1" ht="14.25" customHeight="1">
      <c r="F31" s="10"/>
    </row>
    <row r="32" spans="1:24" s="6" customFormat="1" ht="14.25" customHeight="1">
      <c r="B32" s="11" t="s">
        <v>25</v>
      </c>
      <c r="F32" s="10"/>
      <c r="H32" s="6" t="s">
        <v>26</v>
      </c>
    </row>
    <row r="33" spans="10:16">
      <c r="J33" s="88"/>
      <c r="K33" s="88"/>
      <c r="L33" s="88"/>
      <c r="M33" s="88"/>
      <c r="N33" s="88"/>
      <c r="O33" s="88"/>
      <c r="P33" s="88"/>
    </row>
    <row r="34" spans="10:16">
      <c r="J34" s="88"/>
      <c r="K34" s="88"/>
      <c r="L34" s="88"/>
      <c r="M34" s="88"/>
      <c r="N34" s="88"/>
      <c r="O34" s="88"/>
      <c r="P34" s="88"/>
    </row>
    <row r="35" spans="10:16">
      <c r="J35" s="88"/>
      <c r="K35" s="88"/>
      <c r="L35" s="88"/>
      <c r="M35" s="88"/>
      <c r="N35" s="88"/>
      <c r="O35" s="88"/>
      <c r="P35" s="88"/>
    </row>
    <row r="36" spans="10:16">
      <c r="J36" s="88"/>
      <c r="K36" s="88"/>
      <c r="L36" s="88"/>
      <c r="M36" s="88"/>
      <c r="N36" s="88"/>
      <c r="O36" s="88"/>
      <c r="P36" s="88"/>
    </row>
  </sheetData>
  <sheetProtection sheet="1" objects="1" scenarios="1"/>
  <mergeCells count="33">
    <mergeCell ref="A6:X6"/>
    <mergeCell ref="A1:X1"/>
    <mergeCell ref="A2:X2"/>
    <mergeCell ref="A3:X3"/>
    <mergeCell ref="A4:X4"/>
    <mergeCell ref="A5:X5"/>
    <mergeCell ref="V18:X18"/>
    <mergeCell ref="B19:C19"/>
    <mergeCell ref="A7:U7"/>
    <mergeCell ref="A15:U15"/>
    <mergeCell ref="A16:X16"/>
    <mergeCell ref="A18:C18"/>
    <mergeCell ref="D18:D19"/>
    <mergeCell ref="E18:E19"/>
    <mergeCell ref="F18:G18"/>
    <mergeCell ref="H18:I18"/>
    <mergeCell ref="J18:K18"/>
    <mergeCell ref="L18:M18"/>
    <mergeCell ref="B25:C25"/>
    <mergeCell ref="N18:O18"/>
    <mergeCell ref="P18:Q18"/>
    <mergeCell ref="R18:T18"/>
    <mergeCell ref="U18:U19"/>
    <mergeCell ref="B20:C20"/>
    <mergeCell ref="B21:C21"/>
    <mergeCell ref="B22:C22"/>
    <mergeCell ref="B23:C23"/>
    <mergeCell ref="B24:C24"/>
    <mergeCell ref="B26:C26"/>
    <mergeCell ref="B27:C27"/>
    <mergeCell ref="B28:C28"/>
    <mergeCell ref="B29:C29"/>
    <mergeCell ref="A30:C30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workbookViewId="0">
      <selection activeCell="A6" sqref="A6:X6"/>
    </sheetView>
  </sheetViews>
  <sheetFormatPr baseColWidth="10" defaultRowHeight="12.75"/>
  <cols>
    <col min="1" max="1" width="4.85546875" style="35" customWidth="1"/>
    <col min="2" max="2" width="12" style="35" customWidth="1"/>
    <col min="3" max="3" width="30.85546875" style="35" customWidth="1"/>
    <col min="4" max="4" width="10.28515625" style="35" customWidth="1"/>
    <col min="5" max="5" width="11.42578125" style="35"/>
    <col min="6" max="6" width="12.85546875" style="35" customWidth="1"/>
    <col min="7" max="7" width="12" style="35" customWidth="1"/>
    <col min="8" max="9" width="11.42578125" style="35" hidden="1" customWidth="1"/>
    <col min="10" max="10" width="10.85546875" style="35" hidden="1" customWidth="1"/>
    <col min="11" max="11" width="10.140625" style="35" hidden="1" customWidth="1"/>
    <col min="12" max="12" width="11.28515625" style="35" hidden="1" customWidth="1"/>
    <col min="13" max="13" width="9.85546875" style="35" hidden="1" customWidth="1"/>
    <col min="14" max="15" width="11.28515625" style="35" customWidth="1"/>
    <col min="16" max="16" width="11.28515625" style="35" hidden="1" customWidth="1"/>
    <col min="17" max="17" width="8.140625" style="35" hidden="1" customWidth="1"/>
    <col min="18" max="20" width="10.7109375" style="6" customWidth="1"/>
    <col min="21" max="21" width="24.42578125" style="6" customWidth="1"/>
    <col min="22" max="22" width="8.5703125" style="35" customWidth="1"/>
    <col min="23" max="23" width="8.42578125" style="35" customWidth="1"/>
    <col min="24" max="24" width="8.570312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t="12.75" hidden="1" customHeight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 ht="12.75" customHeight="1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t="12.75" hidden="1" customHeight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4">
      <c r="A9" s="381" t="s">
        <v>36</v>
      </c>
      <c r="B9" s="381"/>
      <c r="C9" s="31" t="s">
        <v>60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  <c r="R9" s="1"/>
      <c r="S9" s="1"/>
      <c r="T9" s="1"/>
      <c r="U9" s="1"/>
    </row>
    <row r="10" spans="1:24">
      <c r="A10" s="381" t="s">
        <v>0</v>
      </c>
      <c r="B10" s="381"/>
      <c r="C10" s="31" t="s">
        <v>61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  <c r="R10" s="1"/>
      <c r="S10" s="1"/>
      <c r="T10" s="1"/>
      <c r="U10" s="1"/>
    </row>
    <row r="11" spans="1:24">
      <c r="A11" s="381" t="s">
        <v>62</v>
      </c>
      <c r="B11" s="381"/>
      <c r="C11" s="31" t="s">
        <v>63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  <c r="R11" s="1"/>
      <c r="S11" s="1"/>
      <c r="T11" s="1"/>
      <c r="U11" s="1"/>
    </row>
    <row r="12" spans="1:24">
      <c r="A12" s="381" t="s">
        <v>6</v>
      </c>
      <c r="B12" s="381"/>
      <c r="C12" s="31" t="s">
        <v>64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  <c r="R12" s="1"/>
      <c r="S12" s="1"/>
      <c r="T12" s="1"/>
      <c r="U12" s="1"/>
    </row>
    <row r="13" spans="1:24">
      <c r="A13" s="398" t="s">
        <v>38</v>
      </c>
      <c r="B13" s="398"/>
      <c r="C13" s="25" t="s">
        <v>65</v>
      </c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22"/>
      <c r="R13" s="1"/>
      <c r="S13" s="1"/>
      <c r="T13" s="1"/>
      <c r="U13" s="22"/>
      <c r="X13" s="22"/>
    </row>
    <row r="14" spans="1:24">
      <c r="A14" s="383" t="s">
        <v>3</v>
      </c>
      <c r="B14" s="383"/>
      <c r="C14" s="383"/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383"/>
      <c r="W14" s="383"/>
      <c r="X14" s="383"/>
    </row>
    <row r="15" spans="1:24" ht="40.5" customHeight="1">
      <c r="A15" s="373" t="s">
        <v>66</v>
      </c>
      <c r="B15" s="373"/>
      <c r="C15" s="373"/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</row>
    <row r="16" spans="1:2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1"/>
      <c r="S16" s="1"/>
      <c r="T16" s="1"/>
      <c r="U16" s="1"/>
    </row>
    <row r="17" spans="1:24" ht="12.75" customHeight="1">
      <c r="A17" s="374" t="s">
        <v>4</v>
      </c>
      <c r="B17" s="387"/>
      <c r="C17" s="375"/>
      <c r="D17" s="388" t="s">
        <v>7</v>
      </c>
      <c r="E17" s="388" t="s">
        <v>17</v>
      </c>
      <c r="F17" s="384" t="s">
        <v>18</v>
      </c>
      <c r="G17" s="386"/>
      <c r="H17" s="384" t="s">
        <v>19</v>
      </c>
      <c r="I17" s="386"/>
      <c r="J17" s="374" t="s">
        <v>13</v>
      </c>
      <c r="K17" s="375"/>
      <c r="L17" s="374" t="s">
        <v>9</v>
      </c>
      <c r="M17" s="375"/>
      <c r="N17" s="374" t="s">
        <v>12</v>
      </c>
      <c r="O17" s="375"/>
      <c r="P17" s="374" t="s">
        <v>14</v>
      </c>
      <c r="Q17" s="375"/>
      <c r="R17" s="393" t="s">
        <v>27</v>
      </c>
      <c r="S17" s="393"/>
      <c r="T17" s="393"/>
      <c r="U17" s="397" t="s">
        <v>28</v>
      </c>
      <c r="V17" s="384" t="s">
        <v>30</v>
      </c>
      <c r="W17" s="385"/>
      <c r="X17" s="386"/>
    </row>
    <row r="18" spans="1:24">
      <c r="A18" s="2" t="s">
        <v>16</v>
      </c>
      <c r="B18" s="393" t="s">
        <v>5</v>
      </c>
      <c r="C18" s="393"/>
      <c r="D18" s="389"/>
      <c r="E18" s="389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97"/>
      <c r="V18" s="8" t="s">
        <v>31</v>
      </c>
      <c r="W18" s="8" t="s">
        <v>32</v>
      </c>
      <c r="X18" s="8" t="s">
        <v>33</v>
      </c>
    </row>
    <row r="19" spans="1:24" ht="42" customHeight="1">
      <c r="A19" s="9">
        <v>1</v>
      </c>
      <c r="B19" s="394" t="s">
        <v>67</v>
      </c>
      <c r="C19" s="394"/>
      <c r="D19" s="18" t="s">
        <v>68</v>
      </c>
      <c r="E19" s="18">
        <v>5</v>
      </c>
      <c r="F19" s="17">
        <f>$F$37*E19/100</f>
        <v>132551.70000000001</v>
      </c>
      <c r="G19" s="17">
        <f>$G$37*E19/100</f>
        <v>110918.85</v>
      </c>
      <c r="H19" s="14">
        <f>J19+L19+N19+P19</f>
        <v>3</v>
      </c>
      <c r="I19" s="5">
        <f>K19+M19+O19+Q19</f>
        <v>3</v>
      </c>
      <c r="J19" s="9">
        <v>1</v>
      </c>
      <c r="K19" s="37">
        <v>1</v>
      </c>
      <c r="L19" s="9">
        <v>1</v>
      </c>
      <c r="M19" s="5">
        <v>1</v>
      </c>
      <c r="N19" s="9">
        <v>1</v>
      </c>
      <c r="O19" s="5">
        <v>1</v>
      </c>
      <c r="P19" s="9"/>
      <c r="Q19" s="5"/>
      <c r="R19" s="14">
        <f>J19+L19+N19+P19</f>
        <v>3</v>
      </c>
      <c r="S19" s="14">
        <f>K19+M19+O19+Q19</f>
        <v>3</v>
      </c>
      <c r="T19" s="14">
        <f>S19-R19</f>
        <v>0</v>
      </c>
      <c r="U19" s="37"/>
      <c r="V19" s="5">
        <f>O19/N19*100</f>
        <v>100</v>
      </c>
      <c r="W19" s="5">
        <f>G19/F19*100</f>
        <v>83.679688755406374</v>
      </c>
      <c r="X19" s="5">
        <f>V19/W19*100</f>
        <v>119.5033125568828</v>
      </c>
    </row>
    <row r="20" spans="1:24" ht="42" customHeight="1">
      <c r="A20" s="9">
        <v>2</v>
      </c>
      <c r="B20" s="394" t="s">
        <v>69</v>
      </c>
      <c r="C20" s="394"/>
      <c r="D20" s="18" t="s">
        <v>70</v>
      </c>
      <c r="E20" s="18">
        <v>5</v>
      </c>
      <c r="F20" s="17">
        <f t="shared" ref="F20:F36" si="0">$F$37*E20/100</f>
        <v>132551.70000000001</v>
      </c>
      <c r="G20" s="17">
        <f t="shared" ref="G20:G36" si="1">$G$37*E20/100</f>
        <v>110918.85</v>
      </c>
      <c r="H20" s="14">
        <f t="shared" ref="H20:I36" si="2">J20+L20+N20+P20</f>
        <v>55</v>
      </c>
      <c r="I20" s="5">
        <f t="shared" si="2"/>
        <v>55</v>
      </c>
      <c r="J20" s="9">
        <v>20</v>
      </c>
      <c r="K20" s="37">
        <v>20</v>
      </c>
      <c r="L20" s="9">
        <v>20</v>
      </c>
      <c r="M20" s="5">
        <v>20</v>
      </c>
      <c r="N20" s="9">
        <v>15</v>
      </c>
      <c r="O20" s="5">
        <v>15</v>
      </c>
      <c r="P20" s="9"/>
      <c r="Q20" s="5"/>
      <c r="R20" s="14">
        <f t="shared" ref="R20:S35" si="3">J20+L20+N20+P20</f>
        <v>55</v>
      </c>
      <c r="S20" s="14">
        <f t="shared" si="3"/>
        <v>55</v>
      </c>
      <c r="T20" s="14">
        <f t="shared" ref="T20:T37" si="4">S20-R20</f>
        <v>0</v>
      </c>
      <c r="U20" s="37"/>
      <c r="V20" s="5">
        <f t="shared" ref="V20:V37" si="5">O20/N20*100</f>
        <v>100</v>
      </c>
      <c r="W20" s="5">
        <f t="shared" ref="W20:W37" si="6">G20/F20*100</f>
        <v>83.679688755406374</v>
      </c>
      <c r="X20" s="5">
        <f t="shared" ref="X20:X37" si="7">V20/W20*100</f>
        <v>119.5033125568828</v>
      </c>
    </row>
    <row r="21" spans="1:24" ht="42" customHeight="1">
      <c r="A21" s="9">
        <v>3</v>
      </c>
      <c r="B21" s="394" t="s">
        <v>71</v>
      </c>
      <c r="C21" s="394"/>
      <c r="D21" s="18" t="s">
        <v>72</v>
      </c>
      <c r="E21" s="18">
        <v>5</v>
      </c>
      <c r="F21" s="17">
        <f t="shared" si="0"/>
        <v>132551.70000000001</v>
      </c>
      <c r="G21" s="17">
        <f t="shared" si="1"/>
        <v>110918.85</v>
      </c>
      <c r="H21" s="14">
        <f t="shared" si="2"/>
        <v>55</v>
      </c>
      <c r="I21" s="5">
        <f t="shared" si="2"/>
        <v>55</v>
      </c>
      <c r="J21" s="9">
        <v>20</v>
      </c>
      <c r="K21" s="37">
        <v>20</v>
      </c>
      <c r="L21" s="9">
        <v>20</v>
      </c>
      <c r="M21" s="5">
        <v>20</v>
      </c>
      <c r="N21" s="9">
        <v>15</v>
      </c>
      <c r="O21" s="5">
        <v>15</v>
      </c>
      <c r="P21" s="9"/>
      <c r="Q21" s="5"/>
      <c r="R21" s="14">
        <f t="shared" si="3"/>
        <v>55</v>
      </c>
      <c r="S21" s="14">
        <f t="shared" si="3"/>
        <v>55</v>
      </c>
      <c r="T21" s="14">
        <f t="shared" si="4"/>
        <v>0</v>
      </c>
      <c r="U21" s="37"/>
      <c r="V21" s="5">
        <f t="shared" si="5"/>
        <v>100</v>
      </c>
      <c r="W21" s="5">
        <f t="shared" si="6"/>
        <v>83.679688755406374</v>
      </c>
      <c r="X21" s="5">
        <f t="shared" si="7"/>
        <v>119.5033125568828</v>
      </c>
    </row>
    <row r="22" spans="1:24" ht="42" customHeight="1">
      <c r="A22" s="9">
        <v>4</v>
      </c>
      <c r="B22" s="394" t="s">
        <v>73</v>
      </c>
      <c r="C22" s="394"/>
      <c r="D22" s="18" t="s">
        <v>70</v>
      </c>
      <c r="E22" s="18">
        <v>10</v>
      </c>
      <c r="F22" s="17">
        <f t="shared" si="0"/>
        <v>265103.40000000002</v>
      </c>
      <c r="G22" s="17">
        <f t="shared" si="1"/>
        <v>221837.7</v>
      </c>
      <c r="H22" s="14">
        <f t="shared" si="2"/>
        <v>85</v>
      </c>
      <c r="I22" s="5">
        <f t="shared" si="2"/>
        <v>85</v>
      </c>
      <c r="J22" s="9">
        <v>30</v>
      </c>
      <c r="K22" s="37">
        <v>30</v>
      </c>
      <c r="L22" s="9">
        <v>30</v>
      </c>
      <c r="M22" s="5">
        <v>30</v>
      </c>
      <c r="N22" s="9">
        <v>25</v>
      </c>
      <c r="O22" s="5">
        <v>25</v>
      </c>
      <c r="P22" s="9"/>
      <c r="Q22" s="5"/>
      <c r="R22" s="14">
        <f t="shared" si="3"/>
        <v>85</v>
      </c>
      <c r="S22" s="14">
        <f t="shared" si="3"/>
        <v>85</v>
      </c>
      <c r="T22" s="14">
        <f t="shared" si="4"/>
        <v>0</v>
      </c>
      <c r="U22" s="37"/>
      <c r="V22" s="5">
        <f t="shared" si="5"/>
        <v>100</v>
      </c>
      <c r="W22" s="5">
        <f t="shared" si="6"/>
        <v>83.679688755406374</v>
      </c>
      <c r="X22" s="5">
        <f t="shared" si="7"/>
        <v>119.5033125568828</v>
      </c>
    </row>
    <row r="23" spans="1:24" ht="42" customHeight="1">
      <c r="A23" s="9">
        <v>5</v>
      </c>
      <c r="B23" s="394" t="s">
        <v>74</v>
      </c>
      <c r="C23" s="394"/>
      <c r="D23" s="38" t="s">
        <v>75</v>
      </c>
      <c r="E23" s="18">
        <v>5</v>
      </c>
      <c r="F23" s="17">
        <f t="shared" si="0"/>
        <v>132551.70000000001</v>
      </c>
      <c r="G23" s="17">
        <f t="shared" si="1"/>
        <v>110918.85</v>
      </c>
      <c r="H23" s="14">
        <f t="shared" si="2"/>
        <v>3</v>
      </c>
      <c r="I23" s="5">
        <f t="shared" si="2"/>
        <v>3</v>
      </c>
      <c r="J23" s="9">
        <v>1</v>
      </c>
      <c r="K23" s="37">
        <v>1</v>
      </c>
      <c r="L23" s="9">
        <v>1</v>
      </c>
      <c r="M23" s="5">
        <v>1</v>
      </c>
      <c r="N23" s="9">
        <v>1</v>
      </c>
      <c r="O23" s="5">
        <v>1</v>
      </c>
      <c r="P23" s="9"/>
      <c r="Q23" s="5"/>
      <c r="R23" s="14">
        <f t="shared" si="3"/>
        <v>3</v>
      </c>
      <c r="S23" s="14">
        <f t="shared" si="3"/>
        <v>3</v>
      </c>
      <c r="T23" s="14">
        <f t="shared" si="4"/>
        <v>0</v>
      </c>
      <c r="U23" s="37"/>
      <c r="V23" s="5">
        <f t="shared" si="5"/>
        <v>100</v>
      </c>
      <c r="W23" s="5">
        <f t="shared" si="6"/>
        <v>83.679688755406374</v>
      </c>
      <c r="X23" s="5">
        <f t="shared" si="7"/>
        <v>119.5033125568828</v>
      </c>
    </row>
    <row r="24" spans="1:24" ht="42" customHeight="1">
      <c r="A24" s="9">
        <v>6</v>
      </c>
      <c r="B24" s="394" t="s">
        <v>76</v>
      </c>
      <c r="C24" s="394"/>
      <c r="D24" s="18" t="s">
        <v>77</v>
      </c>
      <c r="E24" s="18">
        <v>5</v>
      </c>
      <c r="F24" s="17">
        <f t="shared" si="0"/>
        <v>132551.70000000001</v>
      </c>
      <c r="G24" s="17">
        <f t="shared" si="1"/>
        <v>110918.85</v>
      </c>
      <c r="H24" s="14">
        <f t="shared" si="2"/>
        <v>55</v>
      </c>
      <c r="I24" s="5">
        <f t="shared" si="2"/>
        <v>55</v>
      </c>
      <c r="J24" s="9">
        <v>20</v>
      </c>
      <c r="K24" s="37">
        <v>20</v>
      </c>
      <c r="L24" s="9">
        <v>20</v>
      </c>
      <c r="M24" s="5">
        <v>20</v>
      </c>
      <c r="N24" s="9">
        <v>15</v>
      </c>
      <c r="O24" s="5">
        <v>15</v>
      </c>
      <c r="P24" s="9"/>
      <c r="Q24" s="5"/>
      <c r="R24" s="14">
        <f t="shared" si="3"/>
        <v>55</v>
      </c>
      <c r="S24" s="14">
        <f t="shared" si="3"/>
        <v>55</v>
      </c>
      <c r="T24" s="14">
        <f t="shared" si="4"/>
        <v>0</v>
      </c>
      <c r="U24" s="37"/>
      <c r="V24" s="5">
        <f t="shared" si="5"/>
        <v>100</v>
      </c>
      <c r="W24" s="5">
        <f t="shared" si="6"/>
        <v>83.679688755406374</v>
      </c>
      <c r="X24" s="5">
        <f t="shared" si="7"/>
        <v>119.5033125568828</v>
      </c>
    </row>
    <row r="25" spans="1:24" ht="42" customHeight="1">
      <c r="A25" s="9">
        <v>7</v>
      </c>
      <c r="B25" s="394" t="s">
        <v>78</v>
      </c>
      <c r="C25" s="394"/>
      <c r="D25" s="18" t="s">
        <v>72</v>
      </c>
      <c r="E25" s="18">
        <v>10</v>
      </c>
      <c r="F25" s="17">
        <f t="shared" si="0"/>
        <v>265103.40000000002</v>
      </c>
      <c r="G25" s="17">
        <f t="shared" si="1"/>
        <v>221837.7</v>
      </c>
      <c r="H25" s="14">
        <f t="shared" si="2"/>
        <v>60</v>
      </c>
      <c r="I25" s="5">
        <f t="shared" si="2"/>
        <v>60</v>
      </c>
      <c r="J25" s="9">
        <v>20</v>
      </c>
      <c r="K25" s="37">
        <v>20</v>
      </c>
      <c r="L25" s="9">
        <v>20</v>
      </c>
      <c r="M25" s="5">
        <v>20</v>
      </c>
      <c r="N25" s="9">
        <v>20</v>
      </c>
      <c r="O25" s="5">
        <v>20</v>
      </c>
      <c r="P25" s="9"/>
      <c r="Q25" s="5"/>
      <c r="R25" s="14">
        <f t="shared" si="3"/>
        <v>60</v>
      </c>
      <c r="S25" s="14">
        <f t="shared" si="3"/>
        <v>60</v>
      </c>
      <c r="T25" s="14">
        <f t="shared" si="4"/>
        <v>0</v>
      </c>
      <c r="U25" s="37"/>
      <c r="V25" s="5">
        <f t="shared" si="5"/>
        <v>100</v>
      </c>
      <c r="W25" s="5">
        <f t="shared" si="6"/>
        <v>83.679688755406374</v>
      </c>
      <c r="X25" s="5">
        <f t="shared" si="7"/>
        <v>119.5033125568828</v>
      </c>
    </row>
    <row r="26" spans="1:24" ht="42" customHeight="1">
      <c r="A26" s="9">
        <v>8</v>
      </c>
      <c r="B26" s="394" t="s">
        <v>79</v>
      </c>
      <c r="C26" s="394"/>
      <c r="D26" s="18" t="s">
        <v>72</v>
      </c>
      <c r="E26" s="18">
        <v>5</v>
      </c>
      <c r="F26" s="17">
        <f t="shared" si="0"/>
        <v>132551.70000000001</v>
      </c>
      <c r="G26" s="17">
        <f t="shared" si="1"/>
        <v>110918.85</v>
      </c>
      <c r="H26" s="14">
        <f t="shared" si="2"/>
        <v>30</v>
      </c>
      <c r="I26" s="5">
        <f t="shared" si="2"/>
        <v>30</v>
      </c>
      <c r="J26" s="9">
        <v>10</v>
      </c>
      <c r="K26" s="37">
        <v>10</v>
      </c>
      <c r="L26" s="9">
        <v>10</v>
      </c>
      <c r="M26" s="5">
        <v>10</v>
      </c>
      <c r="N26" s="9">
        <v>10</v>
      </c>
      <c r="O26" s="5">
        <v>10</v>
      </c>
      <c r="P26" s="9"/>
      <c r="Q26" s="5"/>
      <c r="R26" s="14">
        <f t="shared" si="3"/>
        <v>30</v>
      </c>
      <c r="S26" s="14">
        <f t="shared" si="3"/>
        <v>30</v>
      </c>
      <c r="T26" s="14">
        <f t="shared" si="4"/>
        <v>0</v>
      </c>
      <c r="U26" s="37"/>
      <c r="V26" s="5">
        <f t="shared" si="5"/>
        <v>100</v>
      </c>
      <c r="W26" s="5">
        <f t="shared" si="6"/>
        <v>83.679688755406374</v>
      </c>
      <c r="X26" s="5">
        <f t="shared" si="7"/>
        <v>119.5033125568828</v>
      </c>
    </row>
    <row r="27" spans="1:24" ht="42" customHeight="1">
      <c r="A27" s="9">
        <v>9</v>
      </c>
      <c r="B27" s="394" t="s">
        <v>80</v>
      </c>
      <c r="C27" s="394"/>
      <c r="D27" s="18" t="s">
        <v>72</v>
      </c>
      <c r="E27" s="18">
        <v>5</v>
      </c>
      <c r="F27" s="17">
        <f t="shared" si="0"/>
        <v>132551.70000000001</v>
      </c>
      <c r="G27" s="17">
        <f t="shared" si="1"/>
        <v>110918.85</v>
      </c>
      <c r="H27" s="14">
        <f t="shared" si="2"/>
        <v>30</v>
      </c>
      <c r="I27" s="5">
        <f t="shared" si="2"/>
        <v>30</v>
      </c>
      <c r="J27" s="9">
        <v>10</v>
      </c>
      <c r="K27" s="37">
        <v>10</v>
      </c>
      <c r="L27" s="9">
        <v>10</v>
      </c>
      <c r="M27" s="5">
        <v>10</v>
      </c>
      <c r="N27" s="9">
        <v>10</v>
      </c>
      <c r="O27" s="5">
        <v>10</v>
      </c>
      <c r="P27" s="9"/>
      <c r="Q27" s="5"/>
      <c r="R27" s="14">
        <f t="shared" si="3"/>
        <v>30</v>
      </c>
      <c r="S27" s="14">
        <f t="shared" si="3"/>
        <v>30</v>
      </c>
      <c r="T27" s="14">
        <f t="shared" si="4"/>
        <v>0</v>
      </c>
      <c r="U27" s="37"/>
      <c r="V27" s="5">
        <f t="shared" si="5"/>
        <v>100</v>
      </c>
      <c r="W27" s="5">
        <f t="shared" si="6"/>
        <v>83.679688755406374</v>
      </c>
      <c r="X27" s="5">
        <f t="shared" si="7"/>
        <v>119.5033125568828</v>
      </c>
    </row>
    <row r="28" spans="1:24" ht="42" customHeight="1">
      <c r="A28" s="9">
        <v>10</v>
      </c>
      <c r="B28" s="394" t="s">
        <v>81</v>
      </c>
      <c r="C28" s="394"/>
      <c r="D28" s="18" t="s">
        <v>72</v>
      </c>
      <c r="E28" s="18">
        <v>5</v>
      </c>
      <c r="F28" s="17">
        <f t="shared" si="0"/>
        <v>132551.70000000001</v>
      </c>
      <c r="G28" s="17">
        <f t="shared" si="1"/>
        <v>110918.85</v>
      </c>
      <c r="H28" s="14">
        <f t="shared" si="2"/>
        <v>30</v>
      </c>
      <c r="I28" s="5">
        <f t="shared" si="2"/>
        <v>30</v>
      </c>
      <c r="J28" s="9">
        <v>10</v>
      </c>
      <c r="K28" s="37">
        <v>10</v>
      </c>
      <c r="L28" s="9">
        <v>10</v>
      </c>
      <c r="M28" s="5">
        <v>10</v>
      </c>
      <c r="N28" s="9">
        <v>10</v>
      </c>
      <c r="O28" s="5">
        <v>10</v>
      </c>
      <c r="P28" s="9"/>
      <c r="Q28" s="5"/>
      <c r="R28" s="14">
        <f t="shared" si="3"/>
        <v>30</v>
      </c>
      <c r="S28" s="14">
        <f t="shared" si="3"/>
        <v>30</v>
      </c>
      <c r="T28" s="14">
        <f t="shared" si="4"/>
        <v>0</v>
      </c>
      <c r="U28" s="37"/>
      <c r="V28" s="5">
        <f t="shared" si="5"/>
        <v>100</v>
      </c>
      <c r="W28" s="5">
        <f t="shared" si="6"/>
        <v>83.679688755406374</v>
      </c>
      <c r="X28" s="5">
        <f t="shared" si="7"/>
        <v>119.5033125568828</v>
      </c>
    </row>
    <row r="29" spans="1:24" ht="42" customHeight="1">
      <c r="A29" s="9">
        <v>11</v>
      </c>
      <c r="B29" s="394" t="s">
        <v>82</v>
      </c>
      <c r="C29" s="394"/>
      <c r="D29" s="18" t="s">
        <v>72</v>
      </c>
      <c r="E29" s="18">
        <v>5</v>
      </c>
      <c r="F29" s="17">
        <f t="shared" si="0"/>
        <v>132551.70000000001</v>
      </c>
      <c r="G29" s="17">
        <f t="shared" si="1"/>
        <v>110918.85</v>
      </c>
      <c r="H29" s="14">
        <f t="shared" si="2"/>
        <v>20</v>
      </c>
      <c r="I29" s="5">
        <f t="shared" si="2"/>
        <v>20</v>
      </c>
      <c r="J29" s="9">
        <v>10</v>
      </c>
      <c r="K29" s="37">
        <v>10</v>
      </c>
      <c r="L29" s="9">
        <v>10</v>
      </c>
      <c r="M29" s="5">
        <v>10</v>
      </c>
      <c r="N29" s="9">
        <v>0</v>
      </c>
      <c r="O29" s="5">
        <v>0</v>
      </c>
      <c r="P29" s="9"/>
      <c r="Q29" s="5"/>
      <c r="R29" s="14">
        <f t="shared" si="3"/>
        <v>20</v>
      </c>
      <c r="S29" s="14">
        <f t="shared" si="3"/>
        <v>20</v>
      </c>
      <c r="T29" s="14">
        <f t="shared" si="4"/>
        <v>0</v>
      </c>
      <c r="U29" s="37"/>
      <c r="V29" s="5" t="e">
        <f t="shared" si="5"/>
        <v>#DIV/0!</v>
      </c>
      <c r="W29" s="5">
        <f t="shared" si="6"/>
        <v>83.679688755406374</v>
      </c>
      <c r="X29" s="5" t="e">
        <f t="shared" si="7"/>
        <v>#DIV/0!</v>
      </c>
    </row>
    <row r="30" spans="1:24" ht="42" customHeight="1">
      <c r="A30" s="9">
        <v>12</v>
      </c>
      <c r="B30" s="394" t="s">
        <v>83</v>
      </c>
      <c r="C30" s="394"/>
      <c r="D30" s="18" t="s">
        <v>72</v>
      </c>
      <c r="E30" s="18">
        <v>5</v>
      </c>
      <c r="F30" s="17">
        <f t="shared" si="0"/>
        <v>132551.70000000001</v>
      </c>
      <c r="G30" s="17">
        <f t="shared" si="1"/>
        <v>110918.85</v>
      </c>
      <c r="H30" s="14">
        <f t="shared" si="2"/>
        <v>10</v>
      </c>
      <c r="I30" s="5">
        <f t="shared" si="2"/>
        <v>10</v>
      </c>
      <c r="J30" s="9">
        <v>0</v>
      </c>
      <c r="K30" s="37">
        <v>0</v>
      </c>
      <c r="L30" s="9">
        <v>0</v>
      </c>
      <c r="M30" s="5">
        <v>0</v>
      </c>
      <c r="N30" s="9">
        <v>10</v>
      </c>
      <c r="O30" s="5">
        <v>10</v>
      </c>
      <c r="P30" s="9"/>
      <c r="Q30" s="5"/>
      <c r="R30" s="14">
        <f t="shared" si="3"/>
        <v>10</v>
      </c>
      <c r="S30" s="14">
        <f t="shared" si="3"/>
        <v>10</v>
      </c>
      <c r="T30" s="14">
        <f t="shared" si="4"/>
        <v>0</v>
      </c>
      <c r="U30" s="37"/>
      <c r="V30" s="5">
        <f t="shared" si="5"/>
        <v>100</v>
      </c>
      <c r="W30" s="5">
        <f t="shared" si="6"/>
        <v>83.679688755406374</v>
      </c>
      <c r="X30" s="5">
        <f t="shared" si="7"/>
        <v>119.5033125568828</v>
      </c>
    </row>
    <row r="31" spans="1:24" ht="42" customHeight="1">
      <c r="A31" s="9">
        <v>13</v>
      </c>
      <c r="B31" s="394" t="s">
        <v>84</v>
      </c>
      <c r="C31" s="394"/>
      <c r="D31" s="18" t="s">
        <v>72</v>
      </c>
      <c r="E31" s="18">
        <v>5</v>
      </c>
      <c r="F31" s="17">
        <f t="shared" si="0"/>
        <v>132551.70000000001</v>
      </c>
      <c r="G31" s="17">
        <f t="shared" si="1"/>
        <v>110918.85</v>
      </c>
      <c r="H31" s="14">
        <f t="shared" si="2"/>
        <v>30</v>
      </c>
      <c r="I31" s="5">
        <f t="shared" si="2"/>
        <v>30</v>
      </c>
      <c r="J31" s="9">
        <v>10</v>
      </c>
      <c r="K31" s="37">
        <v>10</v>
      </c>
      <c r="L31" s="9">
        <v>10</v>
      </c>
      <c r="M31" s="5">
        <v>10</v>
      </c>
      <c r="N31" s="9">
        <v>10</v>
      </c>
      <c r="O31" s="5">
        <v>10</v>
      </c>
      <c r="P31" s="9"/>
      <c r="Q31" s="5"/>
      <c r="R31" s="14">
        <f t="shared" si="3"/>
        <v>30</v>
      </c>
      <c r="S31" s="14">
        <f t="shared" si="3"/>
        <v>30</v>
      </c>
      <c r="T31" s="14">
        <f t="shared" si="4"/>
        <v>0</v>
      </c>
      <c r="U31" s="37"/>
      <c r="V31" s="5">
        <f t="shared" si="5"/>
        <v>100</v>
      </c>
      <c r="W31" s="5">
        <f t="shared" si="6"/>
        <v>83.679688755406374</v>
      </c>
      <c r="X31" s="5">
        <f t="shared" si="7"/>
        <v>119.5033125568828</v>
      </c>
    </row>
    <row r="32" spans="1:24" ht="42" customHeight="1">
      <c r="A32" s="9">
        <v>14</v>
      </c>
      <c r="B32" s="394" t="s">
        <v>85</v>
      </c>
      <c r="C32" s="394"/>
      <c r="D32" s="18" t="s">
        <v>72</v>
      </c>
      <c r="E32" s="18">
        <v>5</v>
      </c>
      <c r="F32" s="17">
        <f t="shared" si="0"/>
        <v>132551.70000000001</v>
      </c>
      <c r="G32" s="17">
        <f t="shared" si="1"/>
        <v>110918.85</v>
      </c>
      <c r="H32" s="14">
        <f t="shared" si="2"/>
        <v>30</v>
      </c>
      <c r="I32" s="5">
        <f t="shared" si="2"/>
        <v>30</v>
      </c>
      <c r="J32" s="9">
        <v>15</v>
      </c>
      <c r="K32" s="37">
        <v>15</v>
      </c>
      <c r="L32" s="9">
        <v>0</v>
      </c>
      <c r="M32" s="5">
        <v>0</v>
      </c>
      <c r="N32" s="9">
        <v>15</v>
      </c>
      <c r="O32" s="5">
        <v>15</v>
      </c>
      <c r="P32" s="9"/>
      <c r="Q32" s="5"/>
      <c r="R32" s="14">
        <f t="shared" si="3"/>
        <v>30</v>
      </c>
      <c r="S32" s="14">
        <f t="shared" si="3"/>
        <v>30</v>
      </c>
      <c r="T32" s="14">
        <f t="shared" si="4"/>
        <v>0</v>
      </c>
      <c r="U32" s="37"/>
      <c r="V32" s="5">
        <f t="shared" si="5"/>
        <v>100</v>
      </c>
      <c r="W32" s="5">
        <f t="shared" si="6"/>
        <v>83.679688755406374</v>
      </c>
      <c r="X32" s="5">
        <f t="shared" si="7"/>
        <v>119.5033125568828</v>
      </c>
    </row>
    <row r="33" spans="1:24" ht="42" customHeight="1">
      <c r="A33" s="9">
        <v>15</v>
      </c>
      <c r="B33" s="378" t="s">
        <v>86</v>
      </c>
      <c r="C33" s="395"/>
      <c r="D33" s="18" t="s">
        <v>72</v>
      </c>
      <c r="E33" s="18">
        <v>5</v>
      </c>
      <c r="F33" s="17">
        <f t="shared" si="0"/>
        <v>132551.70000000001</v>
      </c>
      <c r="G33" s="17">
        <f t="shared" si="1"/>
        <v>110918.85</v>
      </c>
      <c r="H33" s="14">
        <f t="shared" si="2"/>
        <v>30</v>
      </c>
      <c r="I33" s="5">
        <f t="shared" si="2"/>
        <v>30</v>
      </c>
      <c r="J33" s="9">
        <v>10</v>
      </c>
      <c r="K33" s="37">
        <v>10</v>
      </c>
      <c r="L33" s="9">
        <v>10</v>
      </c>
      <c r="M33" s="5">
        <v>10</v>
      </c>
      <c r="N33" s="9">
        <v>10</v>
      </c>
      <c r="O33" s="5">
        <v>10</v>
      </c>
      <c r="P33" s="9"/>
      <c r="Q33" s="5"/>
      <c r="R33" s="14">
        <f t="shared" si="3"/>
        <v>30</v>
      </c>
      <c r="S33" s="14">
        <f t="shared" si="3"/>
        <v>30</v>
      </c>
      <c r="T33" s="14">
        <f t="shared" si="4"/>
        <v>0</v>
      </c>
      <c r="U33" s="37"/>
      <c r="V33" s="5">
        <f t="shared" si="5"/>
        <v>100</v>
      </c>
      <c r="W33" s="5">
        <f t="shared" si="6"/>
        <v>83.679688755406374</v>
      </c>
      <c r="X33" s="5">
        <f t="shared" si="7"/>
        <v>119.5033125568828</v>
      </c>
    </row>
    <row r="34" spans="1:24" ht="42" customHeight="1">
      <c r="A34" s="9">
        <v>16</v>
      </c>
      <c r="B34" s="394" t="s">
        <v>87</v>
      </c>
      <c r="C34" s="394"/>
      <c r="D34" s="18" t="s">
        <v>88</v>
      </c>
      <c r="E34" s="18">
        <v>5</v>
      </c>
      <c r="F34" s="17">
        <f t="shared" si="0"/>
        <v>132551.70000000001</v>
      </c>
      <c r="G34" s="17">
        <f t="shared" si="1"/>
        <v>110918.85</v>
      </c>
      <c r="H34" s="14">
        <f t="shared" si="2"/>
        <v>3</v>
      </c>
      <c r="I34" s="5">
        <f t="shared" si="2"/>
        <v>2</v>
      </c>
      <c r="J34" s="9">
        <v>1</v>
      </c>
      <c r="K34" s="37">
        <v>0</v>
      </c>
      <c r="L34" s="9">
        <v>1</v>
      </c>
      <c r="M34" s="5">
        <v>1</v>
      </c>
      <c r="N34" s="9">
        <v>1</v>
      </c>
      <c r="O34" s="5">
        <v>1</v>
      </c>
      <c r="P34" s="9"/>
      <c r="Q34" s="5"/>
      <c r="R34" s="14">
        <f t="shared" si="3"/>
        <v>3</v>
      </c>
      <c r="S34" s="14">
        <f t="shared" si="3"/>
        <v>2</v>
      </c>
      <c r="T34" s="14">
        <f t="shared" si="4"/>
        <v>-1</v>
      </c>
      <c r="U34" s="37"/>
      <c r="V34" s="5">
        <f t="shared" si="5"/>
        <v>100</v>
      </c>
      <c r="W34" s="5">
        <f t="shared" si="6"/>
        <v>83.679688755406374</v>
      </c>
      <c r="X34" s="5">
        <f t="shared" si="7"/>
        <v>119.5033125568828</v>
      </c>
    </row>
    <row r="35" spans="1:24" ht="42" customHeight="1">
      <c r="A35" s="9">
        <v>17</v>
      </c>
      <c r="B35" s="378" t="s">
        <v>89</v>
      </c>
      <c r="C35" s="379"/>
      <c r="D35" s="18" t="s">
        <v>88</v>
      </c>
      <c r="E35" s="18">
        <v>5</v>
      </c>
      <c r="F35" s="17">
        <f t="shared" si="0"/>
        <v>132551.70000000001</v>
      </c>
      <c r="G35" s="17">
        <f t="shared" si="1"/>
        <v>110918.85</v>
      </c>
      <c r="H35" s="14">
        <f t="shared" si="2"/>
        <v>3</v>
      </c>
      <c r="I35" s="5">
        <f t="shared" si="2"/>
        <v>3</v>
      </c>
      <c r="J35" s="9">
        <v>1</v>
      </c>
      <c r="K35" s="37">
        <v>1</v>
      </c>
      <c r="L35" s="9">
        <v>1</v>
      </c>
      <c r="M35" s="5">
        <v>1</v>
      </c>
      <c r="N35" s="9">
        <v>1</v>
      </c>
      <c r="O35" s="5">
        <v>1</v>
      </c>
      <c r="P35" s="9"/>
      <c r="Q35" s="5"/>
      <c r="R35" s="14">
        <f t="shared" si="3"/>
        <v>3</v>
      </c>
      <c r="S35" s="14">
        <f t="shared" si="3"/>
        <v>3</v>
      </c>
      <c r="T35" s="14">
        <f t="shared" si="4"/>
        <v>0</v>
      </c>
      <c r="U35" s="37"/>
      <c r="V35" s="5">
        <f t="shared" si="5"/>
        <v>100</v>
      </c>
      <c r="W35" s="5">
        <f t="shared" si="6"/>
        <v>83.679688755406374</v>
      </c>
      <c r="X35" s="5">
        <f t="shared" si="7"/>
        <v>119.5033125568828</v>
      </c>
    </row>
    <row r="36" spans="1:24" ht="42" customHeight="1">
      <c r="A36" s="9">
        <v>18</v>
      </c>
      <c r="B36" s="394" t="s">
        <v>90</v>
      </c>
      <c r="C36" s="394"/>
      <c r="D36" s="18" t="s">
        <v>88</v>
      </c>
      <c r="E36" s="18">
        <v>5</v>
      </c>
      <c r="F36" s="17">
        <f t="shared" si="0"/>
        <v>132551.70000000001</v>
      </c>
      <c r="G36" s="17">
        <f t="shared" si="1"/>
        <v>110918.85</v>
      </c>
      <c r="H36" s="14">
        <f t="shared" si="2"/>
        <v>6</v>
      </c>
      <c r="I36" s="5">
        <f t="shared" si="2"/>
        <v>5</v>
      </c>
      <c r="J36" s="9">
        <v>2</v>
      </c>
      <c r="K36" s="37">
        <v>2</v>
      </c>
      <c r="L36" s="9">
        <v>2</v>
      </c>
      <c r="M36" s="5">
        <v>2</v>
      </c>
      <c r="N36" s="9">
        <v>2</v>
      </c>
      <c r="O36" s="5">
        <v>1</v>
      </c>
      <c r="P36" s="9"/>
      <c r="Q36" s="5"/>
      <c r="R36" s="14">
        <f>J36+L36+N36+P36</f>
        <v>6</v>
      </c>
      <c r="S36" s="14">
        <f>K36+M36+O36+Q36</f>
        <v>5</v>
      </c>
      <c r="T36" s="14">
        <f t="shared" si="4"/>
        <v>-1</v>
      </c>
      <c r="U36" s="37"/>
      <c r="V36" s="5">
        <f t="shared" si="5"/>
        <v>50</v>
      </c>
      <c r="W36" s="5">
        <f t="shared" si="6"/>
        <v>83.679688755406374</v>
      </c>
      <c r="X36" s="5">
        <f t="shared" si="7"/>
        <v>59.751656278441402</v>
      </c>
    </row>
    <row r="37" spans="1:24" s="1" customFormat="1" ht="36.75" customHeight="1">
      <c r="A37" s="396" t="s">
        <v>24</v>
      </c>
      <c r="B37" s="396"/>
      <c r="C37" s="396"/>
      <c r="D37" s="18"/>
      <c r="E37" s="18">
        <f>SUM(E19:E36)</f>
        <v>100</v>
      </c>
      <c r="F37" s="19">
        <v>2651034</v>
      </c>
      <c r="G37" s="39">
        <v>2218377</v>
      </c>
      <c r="H37" s="9">
        <f>SUM(H19:H36)</f>
        <v>538</v>
      </c>
      <c r="I37" s="40">
        <f t="shared" ref="I37:Q37" si="8">SUM(I19:I36)</f>
        <v>536</v>
      </c>
      <c r="J37" s="18">
        <f t="shared" si="8"/>
        <v>191</v>
      </c>
      <c r="K37" s="18">
        <f t="shared" si="8"/>
        <v>190</v>
      </c>
      <c r="L37" s="18">
        <f t="shared" si="8"/>
        <v>176</v>
      </c>
      <c r="M37" s="18">
        <f t="shared" si="8"/>
        <v>176</v>
      </c>
      <c r="N37" s="18">
        <f t="shared" si="8"/>
        <v>171</v>
      </c>
      <c r="O37" s="18">
        <f t="shared" si="8"/>
        <v>170</v>
      </c>
      <c r="P37" s="18">
        <f t="shared" si="8"/>
        <v>0</v>
      </c>
      <c r="Q37" s="18">
        <f t="shared" si="8"/>
        <v>0</v>
      </c>
      <c r="R37" s="14">
        <f>J37+L37+N37+P37</f>
        <v>538</v>
      </c>
      <c r="S37" s="14">
        <f>K37+M37+O37+Q37</f>
        <v>536</v>
      </c>
      <c r="T37" s="14">
        <f t="shared" si="4"/>
        <v>-2</v>
      </c>
      <c r="U37" s="9"/>
      <c r="V37" s="5">
        <f t="shared" si="5"/>
        <v>99.415204678362571</v>
      </c>
      <c r="W37" s="5">
        <f t="shared" si="6"/>
        <v>83.679688755406374</v>
      </c>
      <c r="X37" s="5">
        <f t="shared" si="7"/>
        <v>118.80446277584839</v>
      </c>
    </row>
    <row r="38" spans="1:24" s="6" customFormat="1" ht="14.25" customHeight="1">
      <c r="F38" s="10"/>
    </row>
    <row r="39" spans="1:24" s="6" customFormat="1" ht="14.25" customHeight="1">
      <c r="B39" s="11" t="s">
        <v>25</v>
      </c>
      <c r="F39" s="10"/>
      <c r="H39" s="6" t="s">
        <v>26</v>
      </c>
    </row>
    <row r="42" spans="1:24">
      <c r="R42" s="1"/>
      <c r="S42" s="1"/>
      <c r="T42" s="1"/>
      <c r="U42" s="1"/>
    </row>
    <row r="43" spans="1:24">
      <c r="R43" s="1"/>
      <c r="S43" s="1"/>
      <c r="T43" s="1"/>
      <c r="U43" s="1"/>
    </row>
    <row r="44" spans="1:24">
      <c r="R44" s="1"/>
      <c r="S44" s="1"/>
      <c r="T44" s="1"/>
      <c r="U44" s="1"/>
    </row>
    <row r="45" spans="1:24">
      <c r="R45" s="1"/>
      <c r="S45" s="1"/>
      <c r="T45" s="1"/>
      <c r="U45" s="1"/>
    </row>
    <row r="46" spans="1:24">
      <c r="R46" s="1"/>
      <c r="S46" s="1"/>
      <c r="T46" s="1"/>
      <c r="U46" s="1"/>
    </row>
  </sheetData>
  <sheetProtection sheet="1" objects="1" scenarios="1"/>
  <mergeCells count="46">
    <mergeCell ref="A13:B13"/>
    <mergeCell ref="A1:X1"/>
    <mergeCell ref="A2:X2"/>
    <mergeCell ref="A3:X3"/>
    <mergeCell ref="A4:X4"/>
    <mergeCell ref="A5:X5"/>
    <mergeCell ref="A6:X6"/>
    <mergeCell ref="A7:X7"/>
    <mergeCell ref="A9:B9"/>
    <mergeCell ref="A10:B10"/>
    <mergeCell ref="A11:B11"/>
    <mergeCell ref="A12:B12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B25:C25"/>
    <mergeCell ref="P17:Q17"/>
    <mergeCell ref="R17:T17"/>
    <mergeCell ref="U17:U18"/>
    <mergeCell ref="V17:X17"/>
    <mergeCell ref="B18:C18"/>
    <mergeCell ref="B19:C19"/>
    <mergeCell ref="B20:C20"/>
    <mergeCell ref="B21:C21"/>
    <mergeCell ref="B22:C22"/>
    <mergeCell ref="B23:C23"/>
    <mergeCell ref="B24:C24"/>
    <mergeCell ref="A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</mergeCells>
  <printOptions horizontalCentered="1"/>
  <pageMargins left="0.11811023622047245" right="0.11811023622047245" top="0.55118110236220474" bottom="0.59055118110236227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opLeftCell="C1" workbookViewId="0">
      <selection activeCell="T29" sqref="T29"/>
    </sheetView>
  </sheetViews>
  <sheetFormatPr baseColWidth="10" defaultRowHeight="12.75"/>
  <cols>
    <col min="1" max="1" width="5.42578125" style="35" customWidth="1"/>
    <col min="2" max="2" width="12" style="35" customWidth="1"/>
    <col min="3" max="3" width="38" style="35" customWidth="1"/>
    <col min="4" max="4" width="11.42578125" style="35"/>
    <col min="5" max="5" width="11.7109375" style="35" customWidth="1"/>
    <col min="6" max="6" width="12.42578125" style="35" customWidth="1"/>
    <col min="7" max="7" width="11.5703125" style="35" customWidth="1"/>
    <col min="8" max="13" width="9.28515625" style="35" hidden="1" customWidth="1"/>
    <col min="14" max="15" width="9.28515625" style="35" customWidth="1"/>
    <col min="16" max="17" width="9.28515625" style="35" hidden="1" customWidth="1"/>
    <col min="18" max="20" width="9.28515625" style="35" customWidth="1"/>
    <col min="21" max="21" width="22.28515625" style="35" customWidth="1"/>
    <col min="22" max="24" width="8.8554687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 ht="13.5" customHeight="1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311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</row>
    <row r="9" spans="1:24">
      <c r="A9" s="11" t="s">
        <v>36</v>
      </c>
      <c r="B9" s="6"/>
      <c r="C9" s="11" t="s">
        <v>312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26" t="s">
        <v>0</v>
      </c>
      <c r="B10" s="31"/>
      <c r="C10" s="26" t="s">
        <v>168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26" t="s">
        <v>62</v>
      </c>
      <c r="B11" s="32"/>
      <c r="C11" s="26" t="s">
        <v>313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26" t="s">
        <v>6</v>
      </c>
      <c r="B12" s="32"/>
      <c r="C12" s="26" t="s">
        <v>314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26" t="s">
        <v>38</v>
      </c>
      <c r="B13" s="32"/>
      <c r="C13" s="26" t="s">
        <v>315</v>
      </c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  <c r="U14" s="45"/>
      <c r="X14" s="45"/>
    </row>
    <row r="15" spans="1:24">
      <c r="A15" s="383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65"/>
      <c r="W15" s="65"/>
      <c r="X15" s="65"/>
    </row>
    <row r="16" spans="1:24" ht="26.25" customHeight="1">
      <c r="A16" s="373" t="s">
        <v>316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</row>
    <row r="17" spans="1:2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 ht="24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50.25" customHeight="1">
      <c r="A20" s="9">
        <v>1</v>
      </c>
      <c r="B20" s="378" t="s">
        <v>317</v>
      </c>
      <c r="C20" s="379"/>
      <c r="D20" s="18" t="s">
        <v>318</v>
      </c>
      <c r="E20" s="52">
        <v>0.2</v>
      </c>
      <c r="F20" s="17">
        <f t="shared" ref="F20:F25" si="0">$F$26*E20</f>
        <v>499311.4</v>
      </c>
      <c r="G20" s="17">
        <f t="shared" ref="G20:G25" si="1">$G$26*E20</f>
        <v>481940.2</v>
      </c>
      <c r="H20" s="14">
        <f>J20+L20+N20+P20</f>
        <v>90</v>
      </c>
      <c r="I20" s="5">
        <f>K20+M20+O20+Q20</f>
        <v>133</v>
      </c>
      <c r="J20" s="89">
        <v>20</v>
      </c>
      <c r="K20" s="37">
        <v>40</v>
      </c>
      <c r="L20" s="14">
        <v>20</v>
      </c>
      <c r="M20" s="5">
        <v>64</v>
      </c>
      <c r="N20" s="14">
        <v>50</v>
      </c>
      <c r="O20" s="5">
        <v>29</v>
      </c>
      <c r="P20" s="14"/>
      <c r="Q20" s="5"/>
      <c r="R20" s="13">
        <f t="shared" ref="R20:R25" si="2">J20+L20+N20+P20</f>
        <v>90</v>
      </c>
      <c r="S20" s="13">
        <v>0</v>
      </c>
      <c r="T20" s="13">
        <f>S20-R20</f>
        <v>-90</v>
      </c>
      <c r="U20" s="24"/>
      <c r="V20" s="5">
        <f>O20/N20*100</f>
        <v>57.999999999999993</v>
      </c>
      <c r="W20" s="5">
        <f t="shared" ref="W20:W26" si="3">G20/F20*100</f>
        <v>96.520968678063426</v>
      </c>
      <c r="X20" s="5">
        <f t="shared" ref="X20:X26" si="4">V20/W20*100</f>
        <v>60.090569742885101</v>
      </c>
    </row>
    <row r="21" spans="1:24" ht="50.25" customHeight="1">
      <c r="A21" s="9">
        <v>2</v>
      </c>
      <c r="B21" s="378" t="s">
        <v>319</v>
      </c>
      <c r="C21" s="379"/>
      <c r="D21" s="18" t="s">
        <v>320</v>
      </c>
      <c r="E21" s="52">
        <v>0.2</v>
      </c>
      <c r="F21" s="17">
        <f t="shared" si="0"/>
        <v>499311.4</v>
      </c>
      <c r="G21" s="17">
        <f t="shared" si="1"/>
        <v>481940.2</v>
      </c>
      <c r="H21" s="14">
        <f t="shared" ref="H21:I25" si="5">J21+L21+N21+P21</f>
        <v>70</v>
      </c>
      <c r="I21" s="5">
        <f t="shared" si="5"/>
        <v>90</v>
      </c>
      <c r="J21" s="89">
        <v>10</v>
      </c>
      <c r="K21" s="37">
        <v>10</v>
      </c>
      <c r="L21" s="14">
        <v>10</v>
      </c>
      <c r="M21" s="5">
        <v>44</v>
      </c>
      <c r="N21" s="14">
        <v>50</v>
      </c>
      <c r="O21" s="5">
        <v>36</v>
      </c>
      <c r="P21" s="14"/>
      <c r="Q21" s="5"/>
      <c r="R21" s="13">
        <f t="shared" si="2"/>
        <v>70</v>
      </c>
      <c r="S21" s="13">
        <v>0</v>
      </c>
      <c r="T21" s="13">
        <f t="shared" ref="T21:T26" si="6">S21-R21</f>
        <v>-70</v>
      </c>
      <c r="U21" s="21"/>
      <c r="V21" s="5">
        <f t="shared" ref="V21:V26" si="7">O21/N21*100</f>
        <v>72</v>
      </c>
      <c r="W21" s="5">
        <f t="shared" si="3"/>
        <v>96.520968678063426</v>
      </c>
      <c r="X21" s="5">
        <f t="shared" si="4"/>
        <v>74.595190025650496</v>
      </c>
    </row>
    <row r="22" spans="1:24" ht="50.25" customHeight="1">
      <c r="A22" s="9">
        <v>3</v>
      </c>
      <c r="B22" s="427" t="s">
        <v>321</v>
      </c>
      <c r="C22" s="428"/>
      <c r="D22" s="18" t="s">
        <v>177</v>
      </c>
      <c r="E22" s="52">
        <v>0.2</v>
      </c>
      <c r="F22" s="17">
        <f t="shared" si="0"/>
        <v>499311.4</v>
      </c>
      <c r="G22" s="17">
        <f t="shared" si="1"/>
        <v>481940.2</v>
      </c>
      <c r="H22" s="14">
        <f t="shared" si="5"/>
        <v>3</v>
      </c>
      <c r="I22" s="5">
        <f t="shared" si="5"/>
        <v>9</v>
      </c>
      <c r="J22" s="89">
        <v>1</v>
      </c>
      <c r="K22" s="37">
        <v>1</v>
      </c>
      <c r="L22" s="14">
        <v>1</v>
      </c>
      <c r="M22" s="5">
        <v>1</v>
      </c>
      <c r="N22" s="14">
        <v>1</v>
      </c>
      <c r="O22" s="5">
        <v>7</v>
      </c>
      <c r="P22" s="14"/>
      <c r="Q22" s="5"/>
      <c r="R22" s="13">
        <f t="shared" si="2"/>
        <v>3</v>
      </c>
      <c r="S22" s="13">
        <v>0</v>
      </c>
      <c r="T22" s="13">
        <f t="shared" si="6"/>
        <v>-3</v>
      </c>
      <c r="U22" s="24"/>
      <c r="V22" s="5">
        <f t="shared" si="7"/>
        <v>700</v>
      </c>
      <c r="W22" s="5">
        <f t="shared" si="3"/>
        <v>96.520968678063426</v>
      </c>
      <c r="X22" s="5">
        <f t="shared" si="4"/>
        <v>725.23101413826862</v>
      </c>
    </row>
    <row r="23" spans="1:24" ht="50.25" customHeight="1">
      <c r="A23" s="9">
        <v>4</v>
      </c>
      <c r="B23" s="427" t="s">
        <v>322</v>
      </c>
      <c r="C23" s="428"/>
      <c r="D23" s="18" t="s">
        <v>185</v>
      </c>
      <c r="E23" s="52">
        <v>0.1</v>
      </c>
      <c r="F23" s="17">
        <f t="shared" si="0"/>
        <v>249655.7</v>
      </c>
      <c r="G23" s="17">
        <f t="shared" si="1"/>
        <v>240970.1</v>
      </c>
      <c r="H23" s="14">
        <f t="shared" si="5"/>
        <v>19</v>
      </c>
      <c r="I23" s="5">
        <f t="shared" si="5"/>
        <v>20</v>
      </c>
      <c r="J23" s="89">
        <v>2</v>
      </c>
      <c r="K23" s="37">
        <v>3</v>
      </c>
      <c r="L23" s="14">
        <v>2</v>
      </c>
      <c r="M23" s="5">
        <v>9</v>
      </c>
      <c r="N23" s="14">
        <v>15</v>
      </c>
      <c r="O23" s="5">
        <v>8</v>
      </c>
      <c r="P23" s="14"/>
      <c r="Q23" s="5"/>
      <c r="R23" s="13"/>
      <c r="S23" s="13"/>
      <c r="T23" s="13"/>
      <c r="U23" s="24"/>
      <c r="V23" s="5">
        <f t="shared" si="7"/>
        <v>53.333333333333336</v>
      </c>
      <c r="W23" s="5">
        <f t="shared" si="3"/>
        <v>96.520968678063426</v>
      </c>
      <c r="X23" s="5">
        <f t="shared" si="4"/>
        <v>55.255696315296667</v>
      </c>
    </row>
    <row r="24" spans="1:24" ht="50.25" customHeight="1">
      <c r="A24" s="9">
        <v>5</v>
      </c>
      <c r="B24" s="427" t="s">
        <v>323</v>
      </c>
      <c r="C24" s="428"/>
      <c r="D24" s="18" t="s">
        <v>185</v>
      </c>
      <c r="E24" s="52">
        <v>0.1</v>
      </c>
      <c r="F24" s="17">
        <f t="shared" si="0"/>
        <v>249655.7</v>
      </c>
      <c r="G24" s="17">
        <f t="shared" si="1"/>
        <v>240970.1</v>
      </c>
      <c r="H24" s="14">
        <f t="shared" si="5"/>
        <v>51</v>
      </c>
      <c r="I24" s="5">
        <f t="shared" si="5"/>
        <v>73</v>
      </c>
      <c r="J24" s="89">
        <v>8</v>
      </c>
      <c r="K24" s="37">
        <v>10</v>
      </c>
      <c r="L24" s="14">
        <v>8</v>
      </c>
      <c r="M24" s="5">
        <v>35</v>
      </c>
      <c r="N24" s="14">
        <v>35</v>
      </c>
      <c r="O24" s="5">
        <v>28</v>
      </c>
      <c r="P24" s="14"/>
      <c r="Q24" s="5"/>
      <c r="R24" s="13">
        <f t="shared" si="2"/>
        <v>51</v>
      </c>
      <c r="S24" s="13">
        <v>0</v>
      </c>
      <c r="T24" s="13">
        <f t="shared" si="6"/>
        <v>-51</v>
      </c>
      <c r="U24" s="24"/>
      <c r="V24" s="5">
        <f t="shared" si="7"/>
        <v>80</v>
      </c>
      <c r="W24" s="5">
        <f t="shared" si="3"/>
        <v>96.520968678063426</v>
      </c>
      <c r="X24" s="5">
        <f t="shared" si="4"/>
        <v>82.883544472944976</v>
      </c>
    </row>
    <row r="25" spans="1:24" ht="50.25" customHeight="1">
      <c r="A25" s="9">
        <v>6</v>
      </c>
      <c r="B25" s="427" t="s">
        <v>324</v>
      </c>
      <c r="C25" s="428"/>
      <c r="D25" s="18" t="s">
        <v>43</v>
      </c>
      <c r="E25" s="52">
        <v>0.2</v>
      </c>
      <c r="F25" s="17">
        <f t="shared" si="0"/>
        <v>499311.4</v>
      </c>
      <c r="G25" s="17">
        <f t="shared" si="1"/>
        <v>481940.2</v>
      </c>
      <c r="H25" s="14">
        <f t="shared" si="5"/>
        <v>9</v>
      </c>
      <c r="I25" s="5">
        <f t="shared" si="5"/>
        <v>9</v>
      </c>
      <c r="J25" s="89">
        <v>3</v>
      </c>
      <c r="K25" s="37">
        <v>3</v>
      </c>
      <c r="L25" s="14">
        <v>3</v>
      </c>
      <c r="M25" s="5">
        <v>3</v>
      </c>
      <c r="N25" s="14">
        <v>3</v>
      </c>
      <c r="O25" s="5">
        <v>3</v>
      </c>
      <c r="P25" s="14"/>
      <c r="Q25" s="5"/>
      <c r="R25" s="13">
        <f t="shared" si="2"/>
        <v>9</v>
      </c>
      <c r="S25" s="13">
        <v>0</v>
      </c>
      <c r="T25" s="13">
        <f t="shared" si="6"/>
        <v>-9</v>
      </c>
      <c r="U25" s="24"/>
      <c r="V25" s="5">
        <f t="shared" si="7"/>
        <v>100</v>
      </c>
      <c r="W25" s="5">
        <f t="shared" si="3"/>
        <v>96.520968678063426</v>
      </c>
      <c r="X25" s="5">
        <f t="shared" si="4"/>
        <v>103.60443059118123</v>
      </c>
    </row>
    <row r="26" spans="1:24" s="1" customFormat="1" ht="36.75" customHeight="1">
      <c r="A26" s="390" t="s">
        <v>24</v>
      </c>
      <c r="B26" s="391"/>
      <c r="C26" s="392"/>
      <c r="D26" s="18"/>
      <c r="E26" s="52">
        <f>SUM(E20:E25)</f>
        <v>1</v>
      </c>
      <c r="F26" s="19">
        <v>2496557</v>
      </c>
      <c r="G26" s="39">
        <v>2409701</v>
      </c>
      <c r="H26" s="18">
        <f t="shared" ref="H26:Q26" si="8">SUM(H20:H25)</f>
        <v>242</v>
      </c>
      <c r="I26" s="18">
        <f t="shared" si="8"/>
        <v>334</v>
      </c>
      <c r="J26" s="18">
        <f t="shared" si="8"/>
        <v>44</v>
      </c>
      <c r="K26" s="18">
        <f t="shared" si="8"/>
        <v>67</v>
      </c>
      <c r="L26" s="18">
        <f t="shared" si="8"/>
        <v>44</v>
      </c>
      <c r="M26" s="18">
        <f t="shared" si="8"/>
        <v>156</v>
      </c>
      <c r="N26" s="18">
        <f t="shared" si="8"/>
        <v>154</v>
      </c>
      <c r="O26" s="18">
        <f t="shared" si="8"/>
        <v>111</v>
      </c>
      <c r="P26" s="18">
        <f t="shared" si="8"/>
        <v>0</v>
      </c>
      <c r="Q26" s="18">
        <f t="shared" si="8"/>
        <v>0</v>
      </c>
      <c r="R26" s="14">
        <f>J26+L26+N26+P26</f>
        <v>242</v>
      </c>
      <c r="S26" s="14">
        <f>K26+M26+O26+Q26</f>
        <v>334</v>
      </c>
      <c r="T26" s="14">
        <f t="shared" si="6"/>
        <v>92</v>
      </c>
      <c r="U26" s="14"/>
      <c r="V26" s="5">
        <f t="shared" si="7"/>
        <v>72.077922077922068</v>
      </c>
      <c r="W26" s="5">
        <f t="shared" si="3"/>
        <v>96.520968678063426</v>
      </c>
      <c r="X26" s="5">
        <f t="shared" si="4"/>
        <v>74.67592075078646</v>
      </c>
    </row>
    <row r="27" spans="1:24" s="6" customFormat="1" ht="14.25" customHeight="1">
      <c r="E27" s="90"/>
      <c r="F27" s="10"/>
    </row>
    <row r="28" spans="1:24" s="6" customFormat="1" ht="14.25" customHeight="1">
      <c r="B28" s="11" t="s">
        <v>25</v>
      </c>
      <c r="F28" s="10"/>
      <c r="H28" s="6" t="s">
        <v>26</v>
      </c>
    </row>
    <row r="29" spans="1:24">
      <c r="J29" s="88"/>
      <c r="K29" s="88"/>
      <c r="L29" s="88"/>
      <c r="M29" s="88"/>
      <c r="N29" s="88"/>
      <c r="O29" s="88"/>
      <c r="P29" s="88"/>
    </row>
    <row r="30" spans="1:24">
      <c r="J30" s="88"/>
      <c r="K30" s="88"/>
      <c r="L30" s="88"/>
      <c r="M30" s="88"/>
      <c r="N30" s="88"/>
      <c r="O30" s="88"/>
      <c r="P30" s="88"/>
    </row>
    <row r="31" spans="1:24">
      <c r="J31" s="88"/>
      <c r="K31" s="88"/>
      <c r="L31" s="88"/>
      <c r="M31" s="88"/>
      <c r="N31" s="88"/>
      <c r="O31" s="88"/>
      <c r="P31" s="88"/>
    </row>
    <row r="32" spans="1:24" ht="15.75">
      <c r="C32" s="447"/>
      <c r="D32" s="447"/>
      <c r="E32" s="447"/>
      <c r="F32" s="447"/>
      <c r="G32" s="447"/>
      <c r="H32" s="447"/>
      <c r="I32" s="447"/>
      <c r="J32" s="447"/>
      <c r="K32" s="447"/>
      <c r="L32" s="447"/>
      <c r="M32" s="447"/>
      <c r="N32" s="447"/>
      <c r="O32" s="447"/>
      <c r="P32" s="447"/>
      <c r="Q32" s="447"/>
      <c r="R32" s="447"/>
      <c r="S32" s="447"/>
      <c r="T32" s="447"/>
    </row>
    <row r="33" spans="3:20" ht="15.75">
      <c r="C33" s="92"/>
      <c r="J33" s="88"/>
      <c r="K33" s="88"/>
      <c r="L33" s="88"/>
      <c r="M33" s="88"/>
      <c r="N33" s="88"/>
      <c r="O33" s="88"/>
      <c r="P33" s="88"/>
    </row>
    <row r="34" spans="3:20" ht="15.75">
      <c r="C34" s="92"/>
      <c r="J34" s="88"/>
      <c r="K34" s="88"/>
      <c r="L34" s="88"/>
      <c r="M34" s="88"/>
      <c r="N34" s="88"/>
      <c r="O34" s="88"/>
      <c r="P34" s="88"/>
    </row>
    <row r="35" spans="3:20" ht="15.75">
      <c r="C35" s="92"/>
      <c r="J35" s="88"/>
      <c r="K35" s="88"/>
      <c r="L35" s="88"/>
      <c r="M35" s="88"/>
      <c r="N35" s="88"/>
      <c r="O35" s="88"/>
      <c r="P35" s="88"/>
    </row>
    <row r="36" spans="3:20" ht="15.75">
      <c r="C36" s="92"/>
      <c r="J36" s="88"/>
      <c r="K36" s="88"/>
      <c r="L36" s="88"/>
      <c r="M36" s="88"/>
      <c r="N36" s="88"/>
      <c r="O36" s="88"/>
      <c r="P36" s="88"/>
    </row>
    <row r="37" spans="3:20" ht="15.75">
      <c r="C37" s="448"/>
      <c r="D37" s="448"/>
      <c r="E37" s="448"/>
      <c r="F37" s="448"/>
      <c r="G37" s="448"/>
      <c r="H37" s="448"/>
      <c r="I37" s="448"/>
      <c r="J37" s="448"/>
      <c r="K37" s="448"/>
      <c r="L37" s="448"/>
      <c r="M37" s="448"/>
      <c r="N37" s="448"/>
      <c r="O37" s="448"/>
      <c r="P37" s="448"/>
      <c r="Q37" s="448"/>
      <c r="R37" s="448"/>
      <c r="S37" s="448"/>
      <c r="T37" s="448"/>
    </row>
    <row r="38" spans="3:20" ht="15.75">
      <c r="C38" s="447"/>
      <c r="D38" s="447"/>
      <c r="E38" s="447"/>
      <c r="F38" s="447"/>
      <c r="G38" s="447"/>
      <c r="H38" s="447"/>
      <c r="I38" s="447"/>
      <c r="J38" s="447"/>
      <c r="K38" s="447"/>
      <c r="L38" s="447"/>
      <c r="M38" s="447"/>
      <c r="N38" s="447"/>
      <c r="O38" s="447"/>
      <c r="P38" s="447"/>
      <c r="Q38" s="447"/>
      <c r="R38" s="447"/>
      <c r="S38" s="447"/>
      <c r="T38" s="447"/>
    </row>
    <row r="39" spans="3:20" ht="15.75">
      <c r="C39" s="91"/>
      <c r="J39" s="88"/>
      <c r="K39" s="88"/>
      <c r="L39" s="88"/>
      <c r="M39" s="88"/>
      <c r="N39" s="88"/>
      <c r="O39" s="88"/>
      <c r="P39" s="88"/>
    </row>
    <row r="40" spans="3:20">
      <c r="J40" s="88"/>
      <c r="K40" s="88"/>
      <c r="L40" s="88"/>
      <c r="M40" s="88"/>
      <c r="N40" s="88"/>
      <c r="O40" s="88"/>
      <c r="P40" s="88"/>
    </row>
    <row r="41" spans="3:20">
      <c r="J41" s="88"/>
      <c r="K41" s="88"/>
      <c r="L41" s="88"/>
      <c r="M41" s="88"/>
      <c r="N41" s="88"/>
      <c r="O41" s="88"/>
      <c r="P41" s="88"/>
    </row>
  </sheetData>
  <sheetProtection sheet="1" objects="1" scenarios="1"/>
  <mergeCells count="32">
    <mergeCell ref="A6:X6"/>
    <mergeCell ref="A1:X1"/>
    <mergeCell ref="A2:X2"/>
    <mergeCell ref="A3:X3"/>
    <mergeCell ref="A4:X4"/>
    <mergeCell ref="A5:X5"/>
    <mergeCell ref="B19:C19"/>
    <mergeCell ref="A7:U7"/>
    <mergeCell ref="A15:U15"/>
    <mergeCell ref="A16:X16"/>
    <mergeCell ref="A18:C18"/>
    <mergeCell ref="D18:D19"/>
    <mergeCell ref="E18:E19"/>
    <mergeCell ref="F18:G18"/>
    <mergeCell ref="H18:I18"/>
    <mergeCell ref="J18:K18"/>
    <mergeCell ref="L18:M18"/>
    <mergeCell ref="N18:O18"/>
    <mergeCell ref="P18:Q18"/>
    <mergeCell ref="R18:T18"/>
    <mergeCell ref="U18:U19"/>
    <mergeCell ref="V18:X18"/>
    <mergeCell ref="A26:C26"/>
    <mergeCell ref="C32:T32"/>
    <mergeCell ref="C37:T37"/>
    <mergeCell ref="C38:T38"/>
    <mergeCell ref="B20:C20"/>
    <mergeCell ref="B21:C21"/>
    <mergeCell ref="B22:C22"/>
    <mergeCell ref="B23:C23"/>
    <mergeCell ref="B24:C24"/>
    <mergeCell ref="B25:C25"/>
  </mergeCells>
  <pageMargins left="0.11811023622047245" right="0.11811023622047245" top="0.55118110236220474" bottom="0.55118110236220474" header="0.31496062992125984" footer="0.31496062992125984"/>
  <pageSetup scale="70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topLeftCell="C6" workbookViewId="0">
      <selection activeCell="U33" sqref="U33:U34"/>
    </sheetView>
  </sheetViews>
  <sheetFormatPr baseColWidth="10" defaultRowHeight="12.75"/>
  <cols>
    <col min="1" max="1" width="5.42578125" style="35" customWidth="1"/>
    <col min="2" max="2" width="12" style="35" customWidth="1"/>
    <col min="3" max="3" width="40.7109375" style="35" customWidth="1"/>
    <col min="4" max="5" width="11.42578125" style="35"/>
    <col min="6" max="6" width="12.42578125" style="35" customWidth="1"/>
    <col min="7" max="7" width="10.85546875" style="35" customWidth="1"/>
    <col min="8" max="8" width="12.140625" style="35" hidden="1" customWidth="1"/>
    <col min="9" max="9" width="10.5703125" style="35" hidden="1" customWidth="1"/>
    <col min="10" max="13" width="9.28515625" style="35" hidden="1" customWidth="1"/>
    <col min="14" max="15" width="9.28515625" style="35" customWidth="1"/>
    <col min="16" max="17" width="9.28515625" style="35" hidden="1" customWidth="1"/>
    <col min="18" max="20" width="9.28515625" style="35" customWidth="1"/>
    <col min="21" max="21" width="22.5703125" style="35" customWidth="1"/>
    <col min="22" max="22" width="8.140625" style="35" customWidth="1"/>
    <col min="23" max="23" width="7.140625" style="35" customWidth="1"/>
    <col min="24" max="24" width="7.2851562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 ht="15.75" customHeight="1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>
      <c r="A9" s="11" t="s">
        <v>36</v>
      </c>
      <c r="B9" s="6"/>
      <c r="C9" s="11" t="s">
        <v>312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>
      <c r="A10" s="26" t="s">
        <v>0</v>
      </c>
      <c r="B10" s="31"/>
      <c r="C10" s="26" t="s">
        <v>168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26" t="s">
        <v>62</v>
      </c>
      <c r="B11" s="32"/>
      <c r="C11" s="26" t="s">
        <v>313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26" t="s">
        <v>6</v>
      </c>
      <c r="B12" s="32"/>
      <c r="C12" s="26" t="s">
        <v>314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26" t="s">
        <v>38</v>
      </c>
      <c r="B13" s="32"/>
      <c r="C13" s="26" t="s">
        <v>325</v>
      </c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R13" s="65"/>
      <c r="S13" s="65"/>
      <c r="T13" s="65"/>
      <c r="U13" s="57"/>
    </row>
    <row r="14" spans="1:24">
      <c r="A14" s="26"/>
      <c r="B14" s="32"/>
      <c r="C14" s="26"/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  <c r="R14" s="65"/>
      <c r="S14" s="65"/>
      <c r="T14" s="65"/>
      <c r="U14" s="57"/>
    </row>
    <row r="15" spans="1:24">
      <c r="A15" s="383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W15" s="400"/>
      <c r="X15" s="400"/>
    </row>
    <row r="16" spans="1:24" ht="26.25" customHeight="1">
      <c r="A16" s="373" t="s">
        <v>326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</row>
    <row r="17" spans="1:2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65.25" customHeight="1">
      <c r="A20" s="9">
        <v>1</v>
      </c>
      <c r="B20" s="378" t="s">
        <v>327</v>
      </c>
      <c r="C20" s="379"/>
      <c r="D20" s="18" t="s">
        <v>328</v>
      </c>
      <c r="E20" s="54">
        <v>0.5</v>
      </c>
      <c r="F20" s="17">
        <f>$F$25*E20</f>
        <v>2153408</v>
      </c>
      <c r="G20" s="17">
        <f>$G$25*E20</f>
        <v>1940335.5</v>
      </c>
      <c r="H20" s="14">
        <f>J20+L20+N20+P20</f>
        <v>51</v>
      </c>
      <c r="I20" s="5">
        <f>K20+M20+O20+Q20</f>
        <v>38</v>
      </c>
      <c r="J20" s="9">
        <v>18</v>
      </c>
      <c r="K20" s="58">
        <v>11</v>
      </c>
      <c r="L20" s="9">
        <v>15</v>
      </c>
      <c r="M20" s="5">
        <v>14</v>
      </c>
      <c r="N20" s="9">
        <v>18</v>
      </c>
      <c r="O20" s="5">
        <v>13</v>
      </c>
      <c r="P20" s="9"/>
      <c r="Q20" s="5"/>
      <c r="R20" s="13">
        <f t="shared" ref="R20:S24" si="0">J20+L20+N20+P20</f>
        <v>51</v>
      </c>
      <c r="S20" s="13">
        <f>K20+M20+O20+Q20</f>
        <v>38</v>
      </c>
      <c r="T20" s="13">
        <f t="shared" ref="T20:T25" si="1">S20-R20</f>
        <v>-13</v>
      </c>
      <c r="U20" s="93"/>
      <c r="V20" s="5">
        <f>O20/N20*100</f>
        <v>72.222222222222214</v>
      </c>
      <c r="W20" s="5">
        <f t="shared" ref="W20:W25" si="2">G20/F20*100</f>
        <v>90.10533535679258</v>
      </c>
      <c r="X20" s="5">
        <f t="shared" ref="X20:X25" si="3">V20/W20*100</f>
        <v>80.153102961375026</v>
      </c>
    </row>
    <row r="21" spans="1:24" ht="50.25" customHeight="1">
      <c r="A21" s="9">
        <v>2</v>
      </c>
      <c r="B21" s="378" t="s">
        <v>329</v>
      </c>
      <c r="C21" s="379"/>
      <c r="D21" s="18" t="s">
        <v>328</v>
      </c>
      <c r="E21" s="54">
        <v>0.2</v>
      </c>
      <c r="F21" s="17">
        <f>$F$25*E21</f>
        <v>861363.20000000007</v>
      </c>
      <c r="G21" s="17">
        <f>$G$25*E21</f>
        <v>776134.20000000007</v>
      </c>
      <c r="H21" s="14">
        <f t="shared" ref="H21:I24" si="4">J21+L21+N21+P21</f>
        <v>55</v>
      </c>
      <c r="I21" s="5">
        <f t="shared" si="4"/>
        <v>193</v>
      </c>
      <c r="J21" s="9">
        <v>20</v>
      </c>
      <c r="K21" s="58">
        <v>47</v>
      </c>
      <c r="L21" s="9">
        <v>15</v>
      </c>
      <c r="M21" s="5">
        <v>114</v>
      </c>
      <c r="N21" s="9">
        <v>20</v>
      </c>
      <c r="O21" s="5">
        <v>32</v>
      </c>
      <c r="P21" s="9"/>
      <c r="Q21" s="5"/>
      <c r="R21" s="13">
        <f t="shared" si="0"/>
        <v>55</v>
      </c>
      <c r="S21" s="13">
        <f t="shared" si="0"/>
        <v>193</v>
      </c>
      <c r="T21" s="13">
        <f t="shared" si="1"/>
        <v>138</v>
      </c>
      <c r="U21" s="24"/>
      <c r="V21" s="5">
        <f>O21/N21*100</f>
        <v>160</v>
      </c>
      <c r="W21" s="5">
        <f t="shared" si="2"/>
        <v>90.10533535679258</v>
      </c>
      <c r="X21" s="5">
        <f t="shared" si="3"/>
        <v>177.56995117596932</v>
      </c>
    </row>
    <row r="22" spans="1:24" ht="50.25" customHeight="1">
      <c r="A22" s="9">
        <v>3</v>
      </c>
      <c r="B22" s="378" t="s">
        <v>330</v>
      </c>
      <c r="C22" s="379"/>
      <c r="D22" s="18" t="s">
        <v>331</v>
      </c>
      <c r="E22" s="54">
        <v>0.1</v>
      </c>
      <c r="F22" s="17">
        <f>$F$25*E22</f>
        <v>430681.60000000003</v>
      </c>
      <c r="G22" s="17">
        <f>$G$25*E22</f>
        <v>388067.10000000003</v>
      </c>
      <c r="H22" s="14">
        <f t="shared" si="4"/>
        <v>170</v>
      </c>
      <c r="I22" s="5">
        <f t="shared" si="4"/>
        <v>242</v>
      </c>
      <c r="J22" s="9">
        <v>55</v>
      </c>
      <c r="K22" s="58">
        <v>215</v>
      </c>
      <c r="L22" s="9">
        <v>60</v>
      </c>
      <c r="M22" s="5">
        <v>14</v>
      </c>
      <c r="N22" s="9">
        <v>55</v>
      </c>
      <c r="O22" s="5">
        <v>13</v>
      </c>
      <c r="P22" s="9"/>
      <c r="Q22" s="5"/>
      <c r="R22" s="13">
        <f t="shared" si="0"/>
        <v>170</v>
      </c>
      <c r="S22" s="13">
        <f t="shared" si="0"/>
        <v>242</v>
      </c>
      <c r="T22" s="13">
        <f t="shared" si="1"/>
        <v>72</v>
      </c>
      <c r="U22" s="24"/>
      <c r="V22" s="5">
        <f>O22/N22*100</f>
        <v>23.636363636363637</v>
      </c>
      <c r="W22" s="5">
        <f t="shared" si="2"/>
        <v>90.10533535679258</v>
      </c>
      <c r="X22" s="5">
        <f t="shared" si="3"/>
        <v>26.231924605540925</v>
      </c>
    </row>
    <row r="23" spans="1:24" ht="50.25" customHeight="1">
      <c r="A23" s="9">
        <v>4</v>
      </c>
      <c r="B23" s="427" t="s">
        <v>332</v>
      </c>
      <c r="C23" s="428"/>
      <c r="D23" s="18" t="s">
        <v>328</v>
      </c>
      <c r="E23" s="54">
        <v>0.1</v>
      </c>
      <c r="F23" s="17">
        <f>$F$25*E23</f>
        <v>430681.60000000003</v>
      </c>
      <c r="G23" s="17">
        <f>$G$25*E23</f>
        <v>388067.10000000003</v>
      </c>
      <c r="H23" s="14">
        <f t="shared" si="4"/>
        <v>3</v>
      </c>
      <c r="I23" s="5">
        <f t="shared" si="4"/>
        <v>3</v>
      </c>
      <c r="J23" s="9">
        <v>1</v>
      </c>
      <c r="K23" s="58">
        <v>1</v>
      </c>
      <c r="L23" s="9">
        <v>2</v>
      </c>
      <c r="M23" s="5">
        <v>2</v>
      </c>
      <c r="N23" s="9">
        <v>0</v>
      </c>
      <c r="O23" s="5">
        <v>0</v>
      </c>
      <c r="P23" s="9"/>
      <c r="Q23" s="5"/>
      <c r="R23" s="13">
        <f t="shared" si="0"/>
        <v>3</v>
      </c>
      <c r="S23" s="13">
        <f t="shared" si="0"/>
        <v>3</v>
      </c>
      <c r="T23" s="13">
        <f t="shared" si="1"/>
        <v>0</v>
      </c>
      <c r="U23" s="24"/>
      <c r="V23" s="5"/>
      <c r="W23" s="5">
        <f t="shared" si="2"/>
        <v>90.10533535679258</v>
      </c>
      <c r="X23" s="5">
        <f t="shared" si="3"/>
        <v>0</v>
      </c>
    </row>
    <row r="24" spans="1:24" ht="50.25" customHeight="1">
      <c r="A24" s="9">
        <v>5</v>
      </c>
      <c r="B24" s="378" t="s">
        <v>333</v>
      </c>
      <c r="C24" s="379"/>
      <c r="D24" s="18" t="s">
        <v>43</v>
      </c>
      <c r="E24" s="54">
        <v>0.1</v>
      </c>
      <c r="F24" s="17">
        <f>$F$25*E24</f>
        <v>430681.60000000003</v>
      </c>
      <c r="G24" s="17">
        <f>$G$25*E24</f>
        <v>388067.10000000003</v>
      </c>
      <c r="H24" s="14">
        <f t="shared" si="4"/>
        <v>9</v>
      </c>
      <c r="I24" s="5">
        <f t="shared" si="4"/>
        <v>9</v>
      </c>
      <c r="J24" s="9">
        <v>3</v>
      </c>
      <c r="K24" s="58">
        <v>3</v>
      </c>
      <c r="L24" s="9">
        <v>3</v>
      </c>
      <c r="M24" s="5">
        <v>3</v>
      </c>
      <c r="N24" s="9">
        <v>3</v>
      </c>
      <c r="O24" s="5">
        <v>3</v>
      </c>
      <c r="P24" s="9"/>
      <c r="Q24" s="5"/>
      <c r="R24" s="13">
        <f t="shared" si="0"/>
        <v>9</v>
      </c>
      <c r="S24" s="13">
        <f t="shared" si="0"/>
        <v>9</v>
      </c>
      <c r="T24" s="13">
        <f t="shared" si="1"/>
        <v>0</v>
      </c>
      <c r="U24" s="24"/>
      <c r="V24" s="5">
        <f>O24/N24*100</f>
        <v>100</v>
      </c>
      <c r="W24" s="5">
        <f t="shared" si="2"/>
        <v>90.10533535679258</v>
      </c>
      <c r="X24" s="5">
        <f t="shared" si="3"/>
        <v>110.98121948498083</v>
      </c>
    </row>
    <row r="25" spans="1:24" s="1" customFormat="1" ht="36.75" customHeight="1">
      <c r="A25" s="390" t="s">
        <v>24</v>
      </c>
      <c r="B25" s="391"/>
      <c r="C25" s="392"/>
      <c r="D25" s="18"/>
      <c r="E25" s="54">
        <f>SUM(E20:E24)</f>
        <v>0.99999999999999989</v>
      </c>
      <c r="F25" s="19">
        <v>4306816</v>
      </c>
      <c r="G25" s="39">
        <v>3880671</v>
      </c>
      <c r="H25" s="18">
        <f t="shared" ref="H25:Q25" si="5">SUM(H20:H24)</f>
        <v>288</v>
      </c>
      <c r="I25" s="18">
        <f t="shared" si="5"/>
        <v>485</v>
      </c>
      <c r="J25" s="18">
        <f t="shared" si="5"/>
        <v>97</v>
      </c>
      <c r="K25" s="94">
        <v>277</v>
      </c>
      <c r="L25" s="18">
        <f t="shared" si="5"/>
        <v>95</v>
      </c>
      <c r="M25" s="18">
        <f t="shared" si="5"/>
        <v>147</v>
      </c>
      <c r="N25" s="18">
        <f t="shared" si="5"/>
        <v>96</v>
      </c>
      <c r="O25" s="18">
        <f t="shared" si="5"/>
        <v>61</v>
      </c>
      <c r="P25" s="18">
        <v>92</v>
      </c>
      <c r="Q25" s="18">
        <f t="shared" si="5"/>
        <v>0</v>
      </c>
      <c r="R25" s="14">
        <f>J25+L25+N25+P25</f>
        <v>380</v>
      </c>
      <c r="S25" s="14">
        <f>K25+M25+O25+Q25</f>
        <v>485</v>
      </c>
      <c r="T25" s="14">
        <f t="shared" si="1"/>
        <v>105</v>
      </c>
      <c r="U25" s="14"/>
      <c r="V25" s="5">
        <f>O25/N25*100</f>
        <v>63.541666666666664</v>
      </c>
      <c r="W25" s="5">
        <f t="shared" si="2"/>
        <v>90.10533535679258</v>
      </c>
      <c r="X25" s="5">
        <f t="shared" si="3"/>
        <v>70.519316547748218</v>
      </c>
    </row>
    <row r="26" spans="1:24" s="6" customFormat="1" ht="14.25" customHeight="1">
      <c r="F26" s="10"/>
    </row>
    <row r="27" spans="1:24" s="6" customFormat="1" ht="14.25" customHeight="1">
      <c r="B27" s="11" t="s">
        <v>25</v>
      </c>
      <c r="F27" s="10"/>
      <c r="H27" s="6" t="s">
        <v>26</v>
      </c>
    </row>
    <row r="28" spans="1:24">
      <c r="J28" s="88"/>
      <c r="K28" s="88"/>
      <c r="L28" s="88"/>
      <c r="M28" s="88"/>
      <c r="N28" s="88"/>
      <c r="O28" s="88"/>
      <c r="P28" s="88"/>
    </row>
    <row r="29" spans="1:24">
      <c r="J29" s="88"/>
      <c r="K29" s="88"/>
      <c r="L29" s="88"/>
      <c r="M29" s="88"/>
      <c r="N29" s="88"/>
      <c r="O29" s="88"/>
      <c r="P29" s="88"/>
    </row>
    <row r="30" spans="1:24">
      <c r="J30" s="88"/>
      <c r="K30" s="88"/>
      <c r="L30" s="88"/>
      <c r="M30" s="88"/>
      <c r="N30" s="88"/>
      <c r="O30" s="88"/>
      <c r="P30" s="88"/>
    </row>
    <row r="31" spans="1:24" ht="15.75">
      <c r="C31" s="447"/>
      <c r="D31" s="447"/>
      <c r="E31" s="447"/>
      <c r="F31" s="447"/>
      <c r="G31" s="447"/>
      <c r="H31" s="447"/>
      <c r="I31" s="447"/>
      <c r="J31" s="447"/>
      <c r="K31" s="447"/>
      <c r="L31" s="447"/>
      <c r="M31" s="447"/>
      <c r="N31" s="447"/>
      <c r="O31" s="447"/>
      <c r="P31" s="447"/>
      <c r="Q31" s="447"/>
      <c r="R31" s="447"/>
      <c r="S31" s="447"/>
      <c r="T31" s="447"/>
    </row>
    <row r="32" spans="1:24" ht="15.75">
      <c r="C32" s="92"/>
      <c r="J32" s="88"/>
      <c r="K32" s="88"/>
      <c r="L32" s="88"/>
      <c r="M32" s="88"/>
      <c r="N32" s="88"/>
      <c r="O32" s="88"/>
      <c r="P32" s="88"/>
    </row>
    <row r="33" spans="3:20" ht="15.75">
      <c r="C33" s="92"/>
      <c r="J33" s="88"/>
      <c r="K33" s="88"/>
      <c r="L33" s="88"/>
      <c r="M33" s="88"/>
      <c r="N33" s="88"/>
      <c r="O33" s="88"/>
      <c r="P33" s="88"/>
    </row>
    <row r="34" spans="3:20" ht="15.75">
      <c r="C34" s="92"/>
      <c r="J34" s="88"/>
      <c r="K34" s="88"/>
      <c r="L34" s="88"/>
      <c r="M34" s="88"/>
      <c r="N34" s="88"/>
      <c r="O34" s="88"/>
      <c r="P34" s="88"/>
    </row>
    <row r="35" spans="3:20" ht="15.75">
      <c r="C35" s="92"/>
      <c r="J35" s="88"/>
      <c r="K35" s="88"/>
      <c r="L35" s="88"/>
      <c r="M35" s="88"/>
      <c r="N35" s="88"/>
      <c r="O35" s="88"/>
      <c r="P35" s="88"/>
    </row>
    <row r="36" spans="3:20" ht="15.75">
      <c r="C36" s="448"/>
      <c r="D36" s="448"/>
      <c r="E36" s="448"/>
      <c r="F36" s="448"/>
      <c r="G36" s="448"/>
      <c r="H36" s="448"/>
      <c r="I36" s="448"/>
      <c r="J36" s="448"/>
      <c r="K36" s="448"/>
      <c r="L36" s="448"/>
      <c r="M36" s="448"/>
      <c r="N36" s="448"/>
      <c r="O36" s="448"/>
      <c r="P36" s="448"/>
      <c r="Q36" s="448"/>
      <c r="R36" s="448"/>
      <c r="S36" s="448"/>
      <c r="T36" s="448"/>
    </row>
    <row r="37" spans="3:20" ht="15.75">
      <c r="C37" s="447"/>
      <c r="D37" s="447"/>
      <c r="E37" s="447"/>
      <c r="F37" s="447"/>
      <c r="G37" s="447"/>
      <c r="H37" s="447"/>
      <c r="I37" s="447"/>
      <c r="J37" s="447"/>
      <c r="K37" s="447"/>
      <c r="L37" s="447"/>
      <c r="M37" s="447"/>
      <c r="N37" s="447"/>
      <c r="O37" s="447"/>
      <c r="P37" s="447"/>
      <c r="Q37" s="447"/>
      <c r="R37" s="447"/>
      <c r="S37" s="447"/>
      <c r="T37" s="447"/>
    </row>
    <row r="38" spans="3:20" ht="15.75">
      <c r="C38" s="91"/>
      <c r="J38" s="88"/>
      <c r="K38" s="88"/>
      <c r="L38" s="88"/>
      <c r="M38" s="88"/>
      <c r="N38" s="88"/>
      <c r="O38" s="88"/>
      <c r="P38" s="88"/>
    </row>
    <row r="39" spans="3:20">
      <c r="J39" s="88"/>
      <c r="K39" s="88"/>
      <c r="L39" s="88"/>
      <c r="M39" s="88"/>
      <c r="N39" s="88"/>
      <c r="O39" s="88"/>
      <c r="P39" s="88"/>
    </row>
    <row r="40" spans="3:20">
      <c r="J40" s="88"/>
      <c r="K40" s="88"/>
      <c r="L40" s="88"/>
      <c r="M40" s="88"/>
      <c r="N40" s="88"/>
      <c r="O40" s="88"/>
      <c r="P40" s="88"/>
    </row>
  </sheetData>
  <sheetProtection sheet="1" objects="1" scenarios="1"/>
  <mergeCells count="32">
    <mergeCell ref="A6:X6"/>
    <mergeCell ref="A1:X1"/>
    <mergeCell ref="A2:X2"/>
    <mergeCell ref="A3:X3"/>
    <mergeCell ref="A4:X4"/>
    <mergeCell ref="A5:X5"/>
    <mergeCell ref="V18:X18"/>
    <mergeCell ref="A7:X7"/>
    <mergeCell ref="A15:U15"/>
    <mergeCell ref="W15:X15"/>
    <mergeCell ref="A16:U16"/>
    <mergeCell ref="A18:C18"/>
    <mergeCell ref="D18:D19"/>
    <mergeCell ref="E18:E19"/>
    <mergeCell ref="F18:G18"/>
    <mergeCell ref="H18:I18"/>
    <mergeCell ref="J18:K18"/>
    <mergeCell ref="L18:M18"/>
    <mergeCell ref="N18:O18"/>
    <mergeCell ref="P18:Q18"/>
    <mergeCell ref="R18:T18"/>
    <mergeCell ref="U18:U19"/>
    <mergeCell ref="A25:C25"/>
    <mergeCell ref="C31:T31"/>
    <mergeCell ref="C36:T36"/>
    <mergeCell ref="C37:T37"/>
    <mergeCell ref="B19:C19"/>
    <mergeCell ref="B20:C20"/>
    <mergeCell ref="B21:C21"/>
    <mergeCell ref="B22:C22"/>
    <mergeCell ref="B23:C23"/>
    <mergeCell ref="B24:C24"/>
  </mergeCells>
  <printOptions horizontalCentered="1"/>
  <pageMargins left="0.11811023622047245" right="0.11811023622047245" top="0.55118110236220474" bottom="0.55118110236220474" header="0.31496062992125984" footer="0.31496062992125984"/>
  <pageSetup scale="70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topLeftCell="A21" workbookViewId="0">
      <selection activeCell="U35" sqref="U35"/>
    </sheetView>
  </sheetViews>
  <sheetFormatPr baseColWidth="10" defaultRowHeight="12.75"/>
  <cols>
    <col min="1" max="1" width="5.42578125" style="35" customWidth="1"/>
    <col min="2" max="2" width="12" style="35" customWidth="1"/>
    <col min="3" max="3" width="15.5703125" style="35" customWidth="1"/>
    <col min="4" max="5" width="9.140625" style="35" customWidth="1"/>
    <col min="6" max="6" width="13" style="35" customWidth="1"/>
    <col min="7" max="7" width="12.7109375" style="35" customWidth="1"/>
    <col min="8" max="8" width="10.42578125" style="35" hidden="1" customWidth="1"/>
    <col min="9" max="11" width="9.28515625" style="35" hidden="1" customWidth="1"/>
    <col min="12" max="12" width="8.140625" style="35" hidden="1" customWidth="1"/>
    <col min="13" max="13" width="7.85546875" style="35" hidden="1" customWidth="1"/>
    <col min="14" max="15" width="9.28515625" style="35" customWidth="1"/>
    <col min="16" max="17" width="9.28515625" style="35" hidden="1" customWidth="1"/>
    <col min="18" max="18" width="8.85546875" style="35" customWidth="1"/>
    <col min="19" max="20" width="7.7109375" style="35" customWidth="1"/>
    <col min="21" max="21" width="12.28515625" style="35" customWidth="1"/>
    <col min="22" max="22" width="7.42578125" style="35" customWidth="1"/>
    <col min="23" max="23" width="8" style="35" customWidth="1"/>
    <col min="24" max="24" width="6.28515625" style="35" customWidth="1"/>
    <col min="25" max="16384" width="11.42578125" style="35"/>
  </cols>
  <sheetData>
    <row r="1" spans="1:24">
      <c r="A1" s="467"/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</row>
    <row r="2" spans="1:24">
      <c r="A2" s="467" t="s">
        <v>52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</row>
    <row r="3" spans="1:24">
      <c r="A3" s="467" t="s">
        <v>15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</row>
    <row r="4" spans="1:24" hidden="1">
      <c r="A4" s="462" t="s">
        <v>49</v>
      </c>
      <c r="B4" s="462"/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  <c r="R4" s="462"/>
      <c r="S4" s="462"/>
      <c r="T4" s="462"/>
      <c r="U4" s="462"/>
      <c r="V4" s="462"/>
      <c r="W4" s="462"/>
      <c r="X4" s="462"/>
    </row>
    <row r="5" spans="1:24" hidden="1">
      <c r="A5" s="462" t="s">
        <v>51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  <c r="T5" s="462"/>
      <c r="U5" s="462"/>
      <c r="V5" s="462"/>
      <c r="W5" s="462"/>
      <c r="X5" s="462"/>
    </row>
    <row r="6" spans="1:24">
      <c r="A6" s="462" t="s">
        <v>50</v>
      </c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  <c r="O6" s="462"/>
      <c r="P6" s="462"/>
      <c r="Q6" s="462"/>
      <c r="R6" s="462"/>
      <c r="S6" s="462"/>
      <c r="T6" s="462"/>
      <c r="U6" s="462"/>
      <c r="V6" s="462"/>
      <c r="W6" s="462"/>
      <c r="X6" s="462"/>
    </row>
    <row r="7" spans="1:24" hidden="1">
      <c r="A7" s="462" t="s">
        <v>59</v>
      </c>
      <c r="B7" s="462"/>
      <c r="C7" s="462"/>
      <c r="D7" s="462"/>
      <c r="E7" s="462"/>
      <c r="F7" s="462"/>
      <c r="G7" s="462"/>
      <c r="H7" s="462"/>
      <c r="I7" s="462"/>
      <c r="J7" s="462"/>
      <c r="K7" s="462"/>
      <c r="L7" s="462"/>
      <c r="M7" s="462"/>
      <c r="N7" s="462"/>
      <c r="O7" s="462"/>
      <c r="P7" s="462"/>
      <c r="Q7" s="462"/>
      <c r="R7" s="462"/>
      <c r="S7" s="462"/>
      <c r="T7" s="462"/>
      <c r="U7" s="462"/>
      <c r="V7" s="462"/>
      <c r="W7" s="462"/>
      <c r="X7" s="462"/>
    </row>
    <row r="8" spans="1:24">
      <c r="A8" s="95" t="s">
        <v>36</v>
      </c>
      <c r="B8" s="96"/>
      <c r="C8" s="95" t="s">
        <v>334</v>
      </c>
      <c r="D8" s="97"/>
      <c r="E8" s="97"/>
      <c r="F8" s="97"/>
      <c r="G8" s="97"/>
      <c r="H8" s="97"/>
      <c r="I8" s="97"/>
      <c r="J8" s="97"/>
      <c r="K8" s="97"/>
      <c r="L8" s="96"/>
      <c r="M8" s="96"/>
      <c r="N8" s="96"/>
      <c r="O8" s="96"/>
      <c r="P8" s="96"/>
      <c r="Q8" s="96"/>
      <c r="R8" s="98"/>
      <c r="S8" s="99"/>
      <c r="T8" s="99"/>
      <c r="U8" s="99"/>
      <c r="V8" s="99"/>
      <c r="W8" s="99"/>
      <c r="X8" s="99"/>
    </row>
    <row r="9" spans="1:24">
      <c r="A9" s="100" t="s">
        <v>0</v>
      </c>
      <c r="B9" s="101"/>
      <c r="C9" s="100" t="s">
        <v>168</v>
      </c>
      <c r="D9" s="97"/>
      <c r="E9" s="97"/>
      <c r="F9" s="97"/>
      <c r="G9" s="97"/>
      <c r="H9" s="97"/>
      <c r="I9" s="97"/>
      <c r="J9" s="97"/>
      <c r="K9" s="97"/>
      <c r="L9" s="96"/>
      <c r="M9" s="96"/>
      <c r="N9" s="96"/>
      <c r="O9" s="96"/>
      <c r="P9" s="96"/>
      <c r="Q9" s="96"/>
      <c r="R9" s="98"/>
      <c r="S9" s="99"/>
      <c r="T9" s="99"/>
      <c r="U9" s="99"/>
      <c r="V9" s="99"/>
      <c r="W9" s="99"/>
      <c r="X9" s="99"/>
    </row>
    <row r="10" spans="1:24">
      <c r="A10" s="100" t="s">
        <v>62</v>
      </c>
      <c r="B10" s="102"/>
      <c r="C10" s="100" t="s">
        <v>335</v>
      </c>
      <c r="D10" s="97"/>
      <c r="E10" s="97"/>
      <c r="F10" s="97"/>
      <c r="G10" s="97"/>
      <c r="H10" s="97"/>
      <c r="I10" s="97"/>
      <c r="J10" s="97"/>
      <c r="K10" s="97"/>
      <c r="L10" s="96"/>
      <c r="M10" s="96"/>
      <c r="N10" s="96"/>
      <c r="O10" s="96"/>
      <c r="P10" s="96"/>
      <c r="Q10" s="96"/>
      <c r="R10" s="98"/>
      <c r="S10" s="99"/>
      <c r="T10" s="99"/>
      <c r="U10" s="99"/>
      <c r="V10" s="99"/>
      <c r="W10" s="99"/>
      <c r="X10" s="99"/>
    </row>
    <row r="11" spans="1:24">
      <c r="A11" s="100" t="s">
        <v>6</v>
      </c>
      <c r="B11" s="102"/>
      <c r="C11" s="100" t="s">
        <v>336</v>
      </c>
      <c r="D11" s="97"/>
      <c r="E11" s="97"/>
      <c r="F11" s="97"/>
      <c r="G11" s="97"/>
      <c r="H11" s="97"/>
      <c r="I11" s="97"/>
      <c r="J11" s="97"/>
      <c r="K11" s="97"/>
      <c r="L11" s="96"/>
      <c r="M11" s="96"/>
      <c r="N11" s="96"/>
      <c r="O11" s="96"/>
      <c r="P11" s="96"/>
      <c r="Q11" s="96"/>
      <c r="R11" s="98"/>
      <c r="S11" s="99"/>
      <c r="T11" s="99"/>
      <c r="U11" s="99"/>
      <c r="V11" s="99"/>
      <c r="W11" s="99"/>
      <c r="X11" s="99"/>
    </row>
    <row r="12" spans="1:24">
      <c r="A12" s="100" t="s">
        <v>38</v>
      </c>
      <c r="B12" s="102"/>
      <c r="C12" s="100" t="s">
        <v>337</v>
      </c>
      <c r="D12" s="97"/>
      <c r="E12" s="97"/>
      <c r="F12" s="97"/>
      <c r="G12" s="97"/>
      <c r="H12" s="97"/>
      <c r="I12" s="97"/>
      <c r="J12" s="97"/>
      <c r="K12" s="97"/>
      <c r="L12" s="96"/>
      <c r="M12" s="96"/>
      <c r="N12" s="96"/>
      <c r="O12" s="96"/>
      <c r="P12" s="96"/>
      <c r="Q12" s="96"/>
      <c r="R12" s="98"/>
      <c r="S12" s="99"/>
      <c r="T12" s="99"/>
      <c r="U12" s="103"/>
      <c r="V12" s="99"/>
      <c r="W12" s="99"/>
      <c r="X12" s="99"/>
    </row>
    <row r="13" spans="1:24">
      <c r="A13" s="462" t="s">
        <v>3</v>
      </c>
      <c r="B13" s="462"/>
      <c r="C13" s="462"/>
      <c r="D13" s="462"/>
      <c r="E13" s="462"/>
      <c r="F13" s="462"/>
      <c r="G13" s="462"/>
      <c r="H13" s="462"/>
      <c r="I13" s="462"/>
      <c r="J13" s="462"/>
      <c r="K13" s="462"/>
      <c r="L13" s="462"/>
      <c r="M13" s="462"/>
      <c r="N13" s="462"/>
      <c r="O13" s="462"/>
      <c r="P13" s="462"/>
      <c r="Q13" s="462"/>
      <c r="R13" s="462"/>
      <c r="S13" s="462"/>
      <c r="T13" s="462"/>
      <c r="U13" s="462"/>
      <c r="V13" s="462"/>
      <c r="W13" s="462"/>
      <c r="X13" s="462"/>
    </row>
    <row r="14" spans="1:24" ht="40.5" customHeight="1">
      <c r="A14" s="463" t="s">
        <v>338</v>
      </c>
      <c r="B14" s="463"/>
      <c r="C14" s="463"/>
      <c r="D14" s="463"/>
      <c r="E14" s="463"/>
      <c r="F14" s="463"/>
      <c r="G14" s="463"/>
      <c r="H14" s="463"/>
      <c r="I14" s="463"/>
      <c r="J14" s="463"/>
      <c r="K14" s="463"/>
      <c r="L14" s="463"/>
      <c r="M14" s="463"/>
      <c r="N14" s="463"/>
      <c r="O14" s="463"/>
      <c r="P14" s="463"/>
      <c r="Q14" s="463"/>
      <c r="R14" s="463"/>
      <c r="S14" s="463"/>
      <c r="T14" s="463"/>
      <c r="U14" s="463"/>
      <c r="V14" s="463"/>
      <c r="W14" s="463"/>
      <c r="X14" s="463"/>
    </row>
    <row r="15" spans="1:24" ht="12.75" customHeight="1">
      <c r="A15" s="455" t="s">
        <v>4</v>
      </c>
      <c r="B15" s="464"/>
      <c r="C15" s="456"/>
      <c r="D15" s="465" t="s">
        <v>7</v>
      </c>
      <c r="E15" s="465" t="s">
        <v>17</v>
      </c>
      <c r="F15" s="459" t="s">
        <v>18</v>
      </c>
      <c r="G15" s="461"/>
      <c r="H15" s="459" t="s">
        <v>19</v>
      </c>
      <c r="I15" s="461"/>
      <c r="J15" s="455" t="s">
        <v>13</v>
      </c>
      <c r="K15" s="456"/>
      <c r="L15" s="455" t="s">
        <v>9</v>
      </c>
      <c r="M15" s="456"/>
      <c r="N15" s="455" t="s">
        <v>12</v>
      </c>
      <c r="O15" s="456"/>
      <c r="P15" s="455" t="s">
        <v>14</v>
      </c>
      <c r="Q15" s="456"/>
      <c r="R15" s="457" t="s">
        <v>27</v>
      </c>
      <c r="S15" s="457"/>
      <c r="T15" s="457"/>
      <c r="U15" s="458" t="s">
        <v>28</v>
      </c>
      <c r="V15" s="459" t="s">
        <v>30</v>
      </c>
      <c r="W15" s="460"/>
      <c r="X15" s="461"/>
    </row>
    <row r="16" spans="1:24" ht="21.75" customHeight="1">
      <c r="A16" s="104" t="s">
        <v>16</v>
      </c>
      <c r="B16" s="457" t="s">
        <v>5</v>
      </c>
      <c r="C16" s="457"/>
      <c r="D16" s="466"/>
      <c r="E16" s="466"/>
      <c r="F16" s="105" t="s">
        <v>20</v>
      </c>
      <c r="G16" s="105" t="s">
        <v>21</v>
      </c>
      <c r="H16" s="105" t="s">
        <v>22</v>
      </c>
      <c r="I16" s="105" t="s">
        <v>23</v>
      </c>
      <c r="J16" s="106" t="s">
        <v>10</v>
      </c>
      <c r="K16" s="106" t="s">
        <v>11</v>
      </c>
      <c r="L16" s="106" t="s">
        <v>10</v>
      </c>
      <c r="M16" s="106" t="s">
        <v>11</v>
      </c>
      <c r="N16" s="106" t="s">
        <v>10</v>
      </c>
      <c r="O16" s="106" t="s">
        <v>11</v>
      </c>
      <c r="P16" s="106" t="s">
        <v>10</v>
      </c>
      <c r="Q16" s="106" t="s">
        <v>11</v>
      </c>
      <c r="R16" s="106" t="s">
        <v>10</v>
      </c>
      <c r="S16" s="106" t="s">
        <v>11</v>
      </c>
      <c r="T16" s="106" t="s">
        <v>29</v>
      </c>
      <c r="U16" s="458"/>
      <c r="V16" s="105" t="s">
        <v>31</v>
      </c>
      <c r="W16" s="105" t="s">
        <v>32</v>
      </c>
      <c r="X16" s="105" t="s">
        <v>33</v>
      </c>
    </row>
    <row r="17" spans="1:24" ht="43.5" customHeight="1">
      <c r="A17" s="107">
        <v>1</v>
      </c>
      <c r="B17" s="449" t="s">
        <v>339</v>
      </c>
      <c r="C17" s="450"/>
      <c r="D17" s="108" t="s">
        <v>340</v>
      </c>
      <c r="E17" s="109">
        <v>0.1</v>
      </c>
      <c r="F17" s="110">
        <f t="shared" ref="F17:F24" si="0">$F$25*E17</f>
        <v>747465.60000000009</v>
      </c>
      <c r="G17" s="110">
        <f t="shared" ref="G17:G24" si="1">$G$25*E17</f>
        <v>664204.20000000007</v>
      </c>
      <c r="H17" s="111">
        <f>J17+L17+N17+P17</f>
        <v>0</v>
      </c>
      <c r="I17" s="112">
        <f>K17+M17+O17+Q17</f>
        <v>2</v>
      </c>
      <c r="J17" s="107">
        <v>0</v>
      </c>
      <c r="K17" s="113">
        <v>0</v>
      </c>
      <c r="L17" s="107">
        <v>0</v>
      </c>
      <c r="M17" s="113">
        <v>0</v>
      </c>
      <c r="N17" s="9">
        <v>0</v>
      </c>
      <c r="O17" s="112">
        <v>2</v>
      </c>
      <c r="P17" s="107"/>
      <c r="Q17" s="112"/>
      <c r="R17" s="114">
        <f>J17+L17+N17+P17</f>
        <v>0</v>
      </c>
      <c r="S17" s="114">
        <f t="shared" ref="S17:S25" si="2">K17+M17+O17+Q17</f>
        <v>2</v>
      </c>
      <c r="T17" s="114">
        <f>S17-R17</f>
        <v>2</v>
      </c>
      <c r="U17" s="115" t="s">
        <v>341</v>
      </c>
      <c r="V17" s="112" t="e">
        <f>O17/N17*100</f>
        <v>#DIV/0!</v>
      </c>
      <c r="W17" s="112">
        <f t="shared" ref="W17:W25" si="3">G17/F17*100</f>
        <v>88.860838545613333</v>
      </c>
      <c r="X17" s="112" t="e">
        <f t="shared" ref="X17:X25" si="4">V17/W17*100</f>
        <v>#DIV/0!</v>
      </c>
    </row>
    <row r="18" spans="1:24" ht="26.25" customHeight="1">
      <c r="A18" s="107">
        <v>2</v>
      </c>
      <c r="B18" s="449" t="s">
        <v>342</v>
      </c>
      <c r="C18" s="450"/>
      <c r="D18" s="108" t="s">
        <v>185</v>
      </c>
      <c r="E18" s="109">
        <v>0.2</v>
      </c>
      <c r="F18" s="110">
        <f t="shared" si="0"/>
        <v>1494931.2000000002</v>
      </c>
      <c r="G18" s="110">
        <f t="shared" si="1"/>
        <v>1328408.4000000001</v>
      </c>
      <c r="H18" s="111">
        <f t="shared" ref="H18:I24" si="5">J18+L18+N18+P18</f>
        <v>9</v>
      </c>
      <c r="I18" s="112">
        <f t="shared" si="5"/>
        <v>47</v>
      </c>
      <c r="J18" s="107">
        <v>3</v>
      </c>
      <c r="K18" s="113">
        <v>16</v>
      </c>
      <c r="L18" s="107">
        <v>3</v>
      </c>
      <c r="M18" s="113">
        <v>14</v>
      </c>
      <c r="N18" s="9">
        <v>3</v>
      </c>
      <c r="O18" s="112">
        <v>17</v>
      </c>
      <c r="P18" s="107"/>
      <c r="Q18" s="112"/>
      <c r="R18" s="114">
        <f t="shared" ref="R18:R25" si="6">J18+L18+N18+P18</f>
        <v>9</v>
      </c>
      <c r="S18" s="114">
        <f t="shared" si="2"/>
        <v>47</v>
      </c>
      <c r="T18" s="114">
        <f t="shared" ref="T18:T25" si="7">S18-R18</f>
        <v>38</v>
      </c>
      <c r="U18" s="116"/>
      <c r="V18" s="112">
        <f t="shared" ref="V18:V25" si="8">O18/N18*100</f>
        <v>566.66666666666674</v>
      </c>
      <c r="W18" s="112">
        <f t="shared" si="3"/>
        <v>88.860838545613333</v>
      </c>
      <c r="X18" s="112">
        <f t="shared" si="4"/>
        <v>637.7012370593261</v>
      </c>
    </row>
    <row r="19" spans="1:24" ht="64.5" customHeight="1">
      <c r="A19" s="107">
        <v>3</v>
      </c>
      <c r="B19" s="449" t="s">
        <v>343</v>
      </c>
      <c r="C19" s="450"/>
      <c r="D19" s="108" t="s">
        <v>318</v>
      </c>
      <c r="E19" s="109">
        <v>0.1</v>
      </c>
      <c r="F19" s="110">
        <f t="shared" si="0"/>
        <v>747465.60000000009</v>
      </c>
      <c r="G19" s="110">
        <f t="shared" si="1"/>
        <v>664204.20000000007</v>
      </c>
      <c r="H19" s="111">
        <f t="shared" si="5"/>
        <v>9</v>
      </c>
      <c r="I19" s="112">
        <f t="shared" si="5"/>
        <v>103</v>
      </c>
      <c r="J19" s="107">
        <v>3</v>
      </c>
      <c r="K19" s="113">
        <v>0</v>
      </c>
      <c r="L19" s="107">
        <v>3</v>
      </c>
      <c r="M19" s="113">
        <v>34</v>
      </c>
      <c r="N19" s="9">
        <v>3</v>
      </c>
      <c r="O19" s="112">
        <v>69</v>
      </c>
      <c r="P19" s="107"/>
      <c r="Q19" s="112"/>
      <c r="R19" s="114">
        <f t="shared" si="6"/>
        <v>9</v>
      </c>
      <c r="S19" s="114">
        <f t="shared" si="2"/>
        <v>103</v>
      </c>
      <c r="T19" s="114">
        <f t="shared" si="7"/>
        <v>94</v>
      </c>
      <c r="U19" s="117" t="s">
        <v>344</v>
      </c>
      <c r="V19" s="112">
        <f t="shared" si="8"/>
        <v>2300</v>
      </c>
      <c r="W19" s="112">
        <f t="shared" si="3"/>
        <v>88.860838545613333</v>
      </c>
      <c r="X19" s="112">
        <f t="shared" si="4"/>
        <v>2588.3167857113822</v>
      </c>
    </row>
    <row r="20" spans="1:24" ht="37.5" customHeight="1">
      <c r="A20" s="107">
        <v>4</v>
      </c>
      <c r="B20" s="449" t="s">
        <v>345</v>
      </c>
      <c r="C20" s="450"/>
      <c r="D20" s="108" t="s">
        <v>346</v>
      </c>
      <c r="E20" s="109">
        <v>0.2</v>
      </c>
      <c r="F20" s="110">
        <f t="shared" si="0"/>
        <v>1494931.2000000002</v>
      </c>
      <c r="G20" s="110">
        <f t="shared" si="1"/>
        <v>1328408.4000000001</v>
      </c>
      <c r="H20" s="111">
        <f t="shared" si="5"/>
        <v>18</v>
      </c>
      <c r="I20" s="112">
        <f t="shared" si="5"/>
        <v>16</v>
      </c>
      <c r="J20" s="107">
        <v>6</v>
      </c>
      <c r="K20" s="113">
        <v>6</v>
      </c>
      <c r="L20" s="107">
        <v>6</v>
      </c>
      <c r="M20" s="113">
        <v>8</v>
      </c>
      <c r="N20" s="9">
        <v>6</v>
      </c>
      <c r="O20" s="112">
        <v>2</v>
      </c>
      <c r="P20" s="107"/>
      <c r="Q20" s="112"/>
      <c r="R20" s="114">
        <f t="shared" si="6"/>
        <v>18</v>
      </c>
      <c r="S20" s="114">
        <f t="shared" si="2"/>
        <v>16</v>
      </c>
      <c r="T20" s="114">
        <f t="shared" si="7"/>
        <v>-2</v>
      </c>
      <c r="U20" s="117"/>
      <c r="V20" s="112">
        <f t="shared" si="8"/>
        <v>33.333333333333329</v>
      </c>
      <c r="W20" s="112">
        <f t="shared" si="3"/>
        <v>88.860838545613333</v>
      </c>
      <c r="X20" s="112">
        <f t="shared" si="4"/>
        <v>37.511837474078</v>
      </c>
    </row>
    <row r="21" spans="1:24" ht="28.5" customHeight="1">
      <c r="A21" s="107">
        <v>5</v>
      </c>
      <c r="B21" s="449" t="s">
        <v>347</v>
      </c>
      <c r="C21" s="450"/>
      <c r="D21" s="108" t="s">
        <v>348</v>
      </c>
      <c r="E21" s="109">
        <v>0.1</v>
      </c>
      <c r="F21" s="110">
        <f t="shared" si="0"/>
        <v>747465.60000000009</v>
      </c>
      <c r="G21" s="110">
        <f t="shared" si="1"/>
        <v>664204.20000000007</v>
      </c>
      <c r="H21" s="111">
        <f t="shared" si="5"/>
        <v>2</v>
      </c>
      <c r="I21" s="112">
        <f t="shared" si="5"/>
        <v>0</v>
      </c>
      <c r="J21" s="107">
        <v>1</v>
      </c>
      <c r="K21" s="113">
        <v>0</v>
      </c>
      <c r="L21" s="107">
        <v>0</v>
      </c>
      <c r="M21" s="113">
        <v>0</v>
      </c>
      <c r="N21" s="9">
        <v>1</v>
      </c>
      <c r="O21" s="112">
        <v>0</v>
      </c>
      <c r="P21" s="107"/>
      <c r="Q21" s="112"/>
      <c r="R21" s="114">
        <f t="shared" si="6"/>
        <v>2</v>
      </c>
      <c r="S21" s="114">
        <f t="shared" si="2"/>
        <v>0</v>
      </c>
      <c r="T21" s="114">
        <f t="shared" si="7"/>
        <v>-2</v>
      </c>
      <c r="U21" s="117"/>
      <c r="V21" s="112">
        <f t="shared" si="8"/>
        <v>0</v>
      </c>
      <c r="W21" s="112">
        <f t="shared" si="3"/>
        <v>88.860838545613333</v>
      </c>
      <c r="X21" s="112">
        <f t="shared" si="4"/>
        <v>0</v>
      </c>
    </row>
    <row r="22" spans="1:24" ht="45" customHeight="1">
      <c r="A22" s="107">
        <v>6</v>
      </c>
      <c r="B22" s="449" t="s">
        <v>349</v>
      </c>
      <c r="C22" s="450"/>
      <c r="D22" s="108" t="s">
        <v>212</v>
      </c>
      <c r="E22" s="109">
        <v>0.1</v>
      </c>
      <c r="F22" s="110">
        <f t="shared" si="0"/>
        <v>747465.60000000009</v>
      </c>
      <c r="G22" s="110">
        <f t="shared" si="1"/>
        <v>664204.20000000007</v>
      </c>
      <c r="H22" s="111">
        <f t="shared" si="5"/>
        <v>9</v>
      </c>
      <c r="I22" s="112">
        <f t="shared" si="5"/>
        <v>10</v>
      </c>
      <c r="J22" s="107">
        <v>3</v>
      </c>
      <c r="K22" s="113">
        <v>4</v>
      </c>
      <c r="L22" s="107">
        <v>3</v>
      </c>
      <c r="M22" s="113">
        <v>5</v>
      </c>
      <c r="N22" s="9">
        <v>3</v>
      </c>
      <c r="O22" s="112">
        <v>1</v>
      </c>
      <c r="P22" s="107"/>
      <c r="Q22" s="112"/>
      <c r="R22" s="114">
        <f t="shared" si="6"/>
        <v>9</v>
      </c>
      <c r="S22" s="114">
        <f t="shared" si="2"/>
        <v>10</v>
      </c>
      <c r="T22" s="114">
        <f t="shared" si="7"/>
        <v>1</v>
      </c>
      <c r="U22" s="117" t="s">
        <v>350</v>
      </c>
      <c r="V22" s="112">
        <f t="shared" si="8"/>
        <v>33.333333333333329</v>
      </c>
      <c r="W22" s="112">
        <f t="shared" si="3"/>
        <v>88.860838545613333</v>
      </c>
      <c r="X22" s="112">
        <f t="shared" si="4"/>
        <v>37.511837474078</v>
      </c>
    </row>
    <row r="23" spans="1:24" ht="114.75" customHeight="1">
      <c r="A23" s="107">
        <v>7</v>
      </c>
      <c r="B23" s="449" t="s">
        <v>351</v>
      </c>
      <c r="C23" s="450"/>
      <c r="D23" s="108" t="s">
        <v>212</v>
      </c>
      <c r="E23" s="109">
        <v>0.1</v>
      </c>
      <c r="F23" s="110">
        <f t="shared" si="0"/>
        <v>747465.60000000009</v>
      </c>
      <c r="G23" s="110">
        <f t="shared" si="1"/>
        <v>664204.20000000007</v>
      </c>
      <c r="H23" s="111">
        <f t="shared" si="5"/>
        <v>9</v>
      </c>
      <c r="I23" s="112">
        <f t="shared" si="5"/>
        <v>58</v>
      </c>
      <c r="J23" s="107">
        <v>3</v>
      </c>
      <c r="K23" s="113">
        <v>3</v>
      </c>
      <c r="L23" s="107">
        <v>3</v>
      </c>
      <c r="M23" s="113">
        <v>28</v>
      </c>
      <c r="N23" s="9">
        <v>3</v>
      </c>
      <c r="O23" s="112">
        <v>27</v>
      </c>
      <c r="P23" s="107"/>
      <c r="Q23" s="112"/>
      <c r="R23" s="114">
        <f t="shared" si="6"/>
        <v>9</v>
      </c>
      <c r="S23" s="114">
        <f t="shared" si="2"/>
        <v>58</v>
      </c>
      <c r="T23" s="114">
        <f t="shared" si="7"/>
        <v>49</v>
      </c>
      <c r="U23" s="118" t="s">
        <v>352</v>
      </c>
      <c r="V23" s="112">
        <f t="shared" si="8"/>
        <v>900</v>
      </c>
      <c r="W23" s="112">
        <f t="shared" si="3"/>
        <v>88.860838545613333</v>
      </c>
      <c r="X23" s="112">
        <f t="shared" si="4"/>
        <v>1012.819611800106</v>
      </c>
    </row>
    <row r="24" spans="1:24" ht="37.5" customHeight="1">
      <c r="A24" s="107">
        <v>8</v>
      </c>
      <c r="B24" s="451" t="s">
        <v>353</v>
      </c>
      <c r="C24" s="451"/>
      <c r="D24" s="108" t="s">
        <v>354</v>
      </c>
      <c r="E24" s="109">
        <v>0.1</v>
      </c>
      <c r="F24" s="110">
        <f t="shared" si="0"/>
        <v>747465.60000000009</v>
      </c>
      <c r="G24" s="110">
        <f t="shared" si="1"/>
        <v>664204.20000000007</v>
      </c>
      <c r="H24" s="111">
        <f t="shared" si="5"/>
        <v>9</v>
      </c>
      <c r="I24" s="112">
        <f t="shared" si="5"/>
        <v>9</v>
      </c>
      <c r="J24" s="107">
        <v>3</v>
      </c>
      <c r="K24" s="113">
        <v>3</v>
      </c>
      <c r="L24" s="107">
        <v>3</v>
      </c>
      <c r="M24" s="113">
        <v>3</v>
      </c>
      <c r="N24" s="9">
        <v>3</v>
      </c>
      <c r="O24" s="112">
        <v>3</v>
      </c>
      <c r="P24" s="107"/>
      <c r="Q24" s="112"/>
      <c r="R24" s="114">
        <f t="shared" si="6"/>
        <v>9</v>
      </c>
      <c r="S24" s="114">
        <f t="shared" si="2"/>
        <v>9</v>
      </c>
      <c r="T24" s="114">
        <f t="shared" si="7"/>
        <v>0</v>
      </c>
      <c r="U24" s="118"/>
      <c r="V24" s="112">
        <f t="shared" si="8"/>
        <v>100</v>
      </c>
      <c r="W24" s="112">
        <f t="shared" si="3"/>
        <v>88.860838545613333</v>
      </c>
      <c r="X24" s="112">
        <f t="shared" si="4"/>
        <v>112.53551242223401</v>
      </c>
    </row>
    <row r="25" spans="1:24" s="1" customFormat="1" ht="36.75" customHeight="1">
      <c r="A25" s="452" t="s">
        <v>24</v>
      </c>
      <c r="B25" s="453"/>
      <c r="C25" s="454"/>
      <c r="D25" s="108"/>
      <c r="E25" s="109">
        <f>SUM(E17:E24)</f>
        <v>1</v>
      </c>
      <c r="F25" s="119">
        <v>7474656</v>
      </c>
      <c r="G25" s="119">
        <v>6642042</v>
      </c>
      <c r="H25" s="107">
        <f>SUM(H17:H24)</f>
        <v>65</v>
      </c>
      <c r="I25" s="107">
        <f>SUM(I17:I24)</f>
        <v>245</v>
      </c>
      <c r="J25" s="107">
        <f>SUM(J17:J24)</f>
        <v>22</v>
      </c>
      <c r="K25" s="108">
        <f>SUM(K17:K24)</f>
        <v>32</v>
      </c>
      <c r="L25" s="108">
        <f t="shared" ref="L25:Q25" si="9">SUM(L17:L23)</f>
        <v>18</v>
      </c>
      <c r="M25" s="108">
        <f t="shared" si="9"/>
        <v>89</v>
      </c>
      <c r="N25" s="108">
        <f t="shared" si="9"/>
        <v>19</v>
      </c>
      <c r="O25" s="108">
        <f>SUM(O17:O24)</f>
        <v>121</v>
      </c>
      <c r="P25" s="108">
        <f t="shared" si="9"/>
        <v>0</v>
      </c>
      <c r="Q25" s="108">
        <f t="shared" si="9"/>
        <v>0</v>
      </c>
      <c r="R25" s="111">
        <f t="shared" si="6"/>
        <v>59</v>
      </c>
      <c r="S25" s="111">
        <f t="shared" si="2"/>
        <v>242</v>
      </c>
      <c r="T25" s="111">
        <f t="shared" si="7"/>
        <v>183</v>
      </c>
      <c r="U25" s="107"/>
      <c r="V25" s="112">
        <f t="shared" si="8"/>
        <v>636.84210526315792</v>
      </c>
      <c r="W25" s="112">
        <f t="shared" si="3"/>
        <v>88.860838545613348</v>
      </c>
      <c r="X25" s="112">
        <f t="shared" si="4"/>
        <v>716.67352647843757</v>
      </c>
    </row>
    <row r="26" spans="1:24" s="6" customFormat="1" ht="14.25" customHeight="1">
      <c r="A26" s="96"/>
      <c r="B26" s="96"/>
      <c r="C26" s="96"/>
      <c r="D26" s="96"/>
      <c r="E26" s="96"/>
      <c r="F26" s="120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</row>
    <row r="27" spans="1:24" s="6" customFormat="1" ht="14.25" customHeight="1">
      <c r="A27" s="96"/>
      <c r="B27" s="95" t="s">
        <v>25</v>
      </c>
      <c r="C27" s="96"/>
      <c r="D27" s="96"/>
      <c r="E27" s="96"/>
      <c r="F27" s="120"/>
      <c r="G27" s="96"/>
      <c r="H27" s="96" t="s">
        <v>26</v>
      </c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</row>
    <row r="28" spans="1:24">
      <c r="A28" s="98"/>
      <c r="B28" s="98"/>
      <c r="C28" s="98"/>
      <c r="D28" s="98"/>
      <c r="E28" s="98"/>
      <c r="F28" s="98"/>
      <c r="G28" s="98"/>
      <c r="H28" s="99"/>
      <c r="I28" s="99"/>
      <c r="J28" s="98"/>
      <c r="K28" s="98"/>
      <c r="L28" s="98"/>
      <c r="M28" s="98"/>
      <c r="N28" s="98"/>
      <c r="O28" s="98"/>
      <c r="P28" s="98"/>
      <c r="Q28" s="98"/>
      <c r="R28" s="98"/>
      <c r="S28" s="99"/>
      <c r="T28" s="99"/>
      <c r="U28" s="99"/>
      <c r="V28" s="99"/>
      <c r="W28" s="99"/>
      <c r="X28" s="99"/>
    </row>
    <row r="29" spans="1:24">
      <c r="A29" s="98"/>
      <c r="B29" s="98"/>
      <c r="C29" s="98"/>
      <c r="D29" s="98"/>
      <c r="E29" s="98"/>
      <c r="F29" s="98"/>
      <c r="G29" s="98"/>
      <c r="H29" s="99"/>
      <c r="I29" s="99"/>
      <c r="J29" s="98"/>
      <c r="K29" s="98"/>
      <c r="L29" s="98"/>
      <c r="M29" s="98"/>
      <c r="N29" s="98"/>
      <c r="O29" s="98"/>
      <c r="P29" s="98"/>
      <c r="Q29" s="98"/>
      <c r="R29" s="98"/>
      <c r="S29" s="99"/>
      <c r="T29" s="99"/>
      <c r="U29" s="99"/>
      <c r="V29" s="99"/>
      <c r="W29" s="99"/>
      <c r="X29" s="99"/>
    </row>
    <row r="30" spans="1:24">
      <c r="A30" s="88"/>
      <c r="B30" s="88"/>
      <c r="C30" s="88"/>
      <c r="D30" s="88"/>
      <c r="E30" s="88"/>
      <c r="F30" s="88"/>
      <c r="G30" s="88"/>
      <c r="J30" s="88"/>
      <c r="K30" s="88"/>
      <c r="L30" s="88"/>
      <c r="M30" s="88"/>
      <c r="N30" s="88"/>
      <c r="O30" s="88"/>
      <c r="P30" s="88"/>
      <c r="Q30" s="88"/>
      <c r="R30" s="88"/>
    </row>
    <row r="31" spans="1:24">
      <c r="A31" s="88"/>
      <c r="B31" s="88"/>
      <c r="C31" s="88"/>
      <c r="D31" s="88"/>
      <c r="E31" s="88"/>
      <c r="F31" s="88"/>
      <c r="G31" s="88"/>
      <c r="J31" s="88"/>
      <c r="K31" s="88"/>
      <c r="L31" s="88"/>
      <c r="M31" s="88"/>
      <c r="N31" s="88"/>
      <c r="O31" s="88"/>
      <c r="P31" s="88"/>
      <c r="Q31" s="88"/>
      <c r="R31" s="88"/>
    </row>
    <row r="32" spans="1:24">
      <c r="A32" s="88"/>
      <c r="B32" s="88"/>
      <c r="C32" s="88"/>
      <c r="D32" s="88"/>
      <c r="E32" s="88"/>
      <c r="F32" s="88"/>
      <c r="G32" s="88"/>
      <c r="J32" s="88"/>
      <c r="K32" s="88"/>
      <c r="L32" s="88"/>
      <c r="M32" s="88"/>
      <c r="N32" s="88"/>
      <c r="O32" s="88"/>
      <c r="P32" s="88"/>
      <c r="Q32" s="88"/>
      <c r="R32" s="88"/>
    </row>
    <row r="33" spans="1:18">
      <c r="A33" s="88"/>
      <c r="B33" s="88"/>
      <c r="C33" s="88"/>
      <c r="D33" s="88"/>
      <c r="E33" s="88"/>
      <c r="F33" s="88"/>
      <c r="G33" s="88"/>
      <c r="J33" s="88"/>
      <c r="K33" s="88"/>
      <c r="L33" s="88"/>
      <c r="M33" s="88"/>
      <c r="N33" s="88"/>
      <c r="O33" s="88"/>
      <c r="P33" s="88"/>
      <c r="Q33" s="88"/>
      <c r="R33" s="88"/>
    </row>
    <row r="34" spans="1:18">
      <c r="A34" s="88"/>
      <c r="B34" s="88"/>
      <c r="C34" s="88"/>
      <c r="D34" s="88"/>
      <c r="E34" s="88"/>
      <c r="F34" s="88"/>
      <c r="G34" s="88"/>
      <c r="J34" s="88"/>
      <c r="K34" s="88"/>
      <c r="L34" s="88"/>
      <c r="M34" s="88"/>
      <c r="N34" s="88"/>
      <c r="O34" s="88"/>
      <c r="P34" s="88"/>
      <c r="Q34" s="88"/>
      <c r="R34" s="88"/>
    </row>
    <row r="35" spans="1:18">
      <c r="A35" s="88"/>
      <c r="B35" s="88"/>
      <c r="C35" s="88"/>
      <c r="D35" s="88"/>
      <c r="E35" s="88"/>
      <c r="F35" s="88"/>
      <c r="G35" s="88"/>
      <c r="J35" s="88"/>
      <c r="K35" s="88"/>
      <c r="L35" s="88"/>
      <c r="M35" s="88"/>
      <c r="N35" s="88"/>
      <c r="O35" s="88"/>
      <c r="P35" s="88"/>
      <c r="Q35" s="88"/>
      <c r="R35" s="88"/>
    </row>
    <row r="36" spans="1:18">
      <c r="A36" s="88"/>
      <c r="B36" s="88"/>
      <c r="C36" s="88"/>
      <c r="D36" s="88"/>
      <c r="E36" s="88"/>
      <c r="F36" s="88"/>
      <c r="G36" s="88"/>
      <c r="J36" s="88"/>
      <c r="K36" s="88"/>
      <c r="L36" s="88"/>
      <c r="M36" s="88"/>
      <c r="N36" s="88"/>
      <c r="O36" s="88"/>
      <c r="P36" s="88"/>
      <c r="Q36" s="88"/>
      <c r="R36" s="88"/>
    </row>
    <row r="37" spans="1:18">
      <c r="A37" s="88"/>
      <c r="B37" s="88"/>
      <c r="C37" s="88"/>
      <c r="D37" s="88"/>
      <c r="E37" s="88"/>
      <c r="F37" s="88"/>
      <c r="G37" s="88"/>
      <c r="J37" s="88"/>
      <c r="K37" s="88"/>
      <c r="L37" s="88"/>
      <c r="M37" s="88"/>
      <c r="N37" s="88"/>
      <c r="O37" s="88"/>
      <c r="P37" s="88"/>
      <c r="Q37" s="88"/>
      <c r="R37" s="88"/>
    </row>
    <row r="38" spans="1:18">
      <c r="A38" s="88"/>
      <c r="B38" s="88"/>
      <c r="C38" s="88"/>
      <c r="D38" s="88"/>
      <c r="E38" s="88"/>
      <c r="F38" s="88"/>
      <c r="G38" s="88"/>
      <c r="J38" s="88"/>
      <c r="K38" s="88"/>
      <c r="L38" s="88"/>
      <c r="M38" s="88"/>
      <c r="N38" s="88"/>
      <c r="O38" s="88"/>
      <c r="P38" s="88"/>
      <c r="Q38" s="88"/>
      <c r="R38" s="88"/>
    </row>
    <row r="39" spans="1:18">
      <c r="A39" s="88"/>
      <c r="B39" s="88"/>
      <c r="C39" s="88"/>
      <c r="D39" s="88"/>
      <c r="E39" s="88"/>
      <c r="F39" s="88"/>
      <c r="G39" s="88"/>
      <c r="J39" s="88"/>
      <c r="K39" s="88"/>
      <c r="L39" s="88"/>
      <c r="M39" s="88"/>
      <c r="N39" s="88"/>
      <c r="O39" s="88"/>
      <c r="P39" s="88"/>
      <c r="Q39" s="88"/>
      <c r="R39" s="88"/>
    </row>
    <row r="40" spans="1:18">
      <c r="A40" s="88"/>
      <c r="B40" s="88"/>
      <c r="C40" s="88"/>
      <c r="D40" s="88"/>
      <c r="E40" s="88"/>
      <c r="F40" s="88"/>
      <c r="G40" s="88"/>
      <c r="J40" s="88"/>
      <c r="K40" s="88"/>
      <c r="L40" s="88"/>
      <c r="M40" s="88"/>
      <c r="N40" s="88"/>
      <c r="O40" s="88"/>
      <c r="P40" s="88"/>
      <c r="Q40" s="88"/>
      <c r="R40" s="88"/>
    </row>
    <row r="41" spans="1:18">
      <c r="A41" s="88"/>
      <c r="B41" s="88"/>
      <c r="C41" s="88"/>
      <c r="D41" s="88"/>
      <c r="E41" s="88"/>
      <c r="F41" s="88"/>
      <c r="G41" s="88"/>
      <c r="J41" s="88"/>
      <c r="K41" s="88"/>
      <c r="L41" s="88"/>
      <c r="M41" s="88"/>
      <c r="N41" s="88"/>
      <c r="O41" s="88"/>
      <c r="P41" s="88"/>
      <c r="Q41" s="88"/>
      <c r="R41" s="88"/>
    </row>
    <row r="42" spans="1:18">
      <c r="A42" s="88"/>
      <c r="B42" s="88"/>
      <c r="C42" s="88"/>
      <c r="D42" s="88"/>
      <c r="E42" s="88"/>
      <c r="F42" s="88"/>
      <c r="G42" s="88"/>
      <c r="J42" s="88"/>
      <c r="K42" s="88"/>
      <c r="L42" s="88"/>
      <c r="M42" s="88"/>
      <c r="N42" s="88"/>
      <c r="O42" s="88"/>
      <c r="P42" s="88"/>
      <c r="Q42" s="88"/>
      <c r="R42" s="88"/>
    </row>
    <row r="43" spans="1:18">
      <c r="A43" s="88"/>
      <c r="B43" s="88"/>
      <c r="C43" s="88"/>
      <c r="D43" s="88"/>
      <c r="E43" s="88"/>
      <c r="F43" s="88"/>
      <c r="G43" s="88"/>
      <c r="J43" s="88"/>
      <c r="K43" s="88"/>
      <c r="L43" s="88"/>
      <c r="M43" s="88"/>
      <c r="N43" s="88"/>
      <c r="O43" s="88"/>
      <c r="P43" s="88"/>
      <c r="Q43" s="88"/>
      <c r="R43" s="88"/>
    </row>
    <row r="44" spans="1:18">
      <c r="A44" s="88"/>
      <c r="B44" s="88"/>
      <c r="C44" s="88"/>
      <c r="D44" s="88"/>
      <c r="E44" s="88"/>
      <c r="F44" s="88"/>
      <c r="G44" s="88"/>
      <c r="J44" s="88"/>
      <c r="K44" s="88"/>
      <c r="L44" s="88"/>
      <c r="M44" s="88"/>
      <c r="N44" s="88"/>
      <c r="O44" s="88"/>
      <c r="P44" s="88"/>
      <c r="Q44" s="88"/>
      <c r="R44" s="88"/>
    </row>
    <row r="45" spans="1:18">
      <c r="A45" s="88"/>
      <c r="B45" s="88"/>
      <c r="C45" s="88"/>
      <c r="D45" s="88"/>
      <c r="E45" s="88"/>
      <c r="F45" s="88"/>
      <c r="G45" s="88"/>
      <c r="J45" s="88"/>
      <c r="K45" s="88"/>
      <c r="L45" s="88"/>
      <c r="M45" s="88"/>
      <c r="N45" s="88"/>
      <c r="O45" s="88"/>
      <c r="P45" s="88"/>
      <c r="Q45" s="88"/>
      <c r="R45" s="88"/>
    </row>
    <row r="46" spans="1:18">
      <c r="A46" s="88"/>
      <c r="B46" s="88"/>
      <c r="C46" s="88"/>
      <c r="D46" s="88"/>
      <c r="E46" s="88"/>
      <c r="F46" s="88"/>
      <c r="G46" s="88"/>
      <c r="J46" s="88"/>
      <c r="K46" s="88"/>
      <c r="L46" s="88"/>
      <c r="M46" s="88"/>
      <c r="N46" s="88"/>
      <c r="O46" s="88"/>
      <c r="P46" s="88"/>
      <c r="Q46" s="88"/>
      <c r="R46" s="88"/>
    </row>
    <row r="47" spans="1:18">
      <c r="A47" s="88"/>
      <c r="B47" s="88"/>
      <c r="C47" s="88"/>
      <c r="D47" s="88"/>
      <c r="E47" s="88"/>
      <c r="F47" s="88"/>
      <c r="G47" s="88"/>
      <c r="J47" s="88"/>
      <c r="K47" s="88"/>
      <c r="L47" s="88"/>
      <c r="M47" s="88"/>
      <c r="N47" s="88"/>
      <c r="O47" s="88"/>
      <c r="P47" s="88"/>
      <c r="Q47" s="88"/>
      <c r="R47" s="88"/>
    </row>
    <row r="48" spans="1:18">
      <c r="A48" s="88"/>
      <c r="B48" s="88"/>
      <c r="C48" s="88"/>
      <c r="D48" s="88"/>
      <c r="E48" s="88"/>
      <c r="F48" s="88"/>
      <c r="G48" s="88"/>
      <c r="J48" s="88"/>
      <c r="K48" s="88"/>
      <c r="L48" s="88"/>
      <c r="M48" s="88"/>
      <c r="N48" s="88"/>
      <c r="O48" s="88"/>
      <c r="P48" s="88"/>
      <c r="Q48" s="88"/>
      <c r="R48" s="88"/>
    </row>
    <row r="49" spans="1:18">
      <c r="A49" s="88"/>
      <c r="B49" s="88"/>
      <c r="C49" s="88"/>
      <c r="D49" s="88"/>
      <c r="E49" s="88"/>
      <c r="F49" s="88"/>
      <c r="G49" s="88"/>
      <c r="J49" s="88"/>
      <c r="K49" s="88"/>
      <c r="L49" s="88"/>
      <c r="M49" s="88"/>
      <c r="N49" s="88"/>
      <c r="O49" s="88"/>
      <c r="P49" s="88"/>
      <c r="Q49" s="88"/>
      <c r="R49" s="88"/>
    </row>
    <row r="50" spans="1:18">
      <c r="A50" s="88"/>
      <c r="B50" s="88"/>
      <c r="C50" s="88"/>
      <c r="D50" s="88"/>
      <c r="E50" s="88"/>
      <c r="F50" s="88"/>
      <c r="G50" s="88"/>
      <c r="J50" s="88"/>
      <c r="K50" s="88"/>
      <c r="L50" s="88"/>
      <c r="M50" s="88"/>
      <c r="N50" s="88"/>
      <c r="O50" s="88"/>
      <c r="P50" s="88"/>
      <c r="Q50" s="88"/>
      <c r="R50" s="88"/>
    </row>
    <row r="51" spans="1:18">
      <c r="A51" s="88"/>
      <c r="B51" s="88"/>
      <c r="C51" s="88"/>
      <c r="D51" s="88"/>
      <c r="E51" s="88"/>
      <c r="F51" s="88"/>
      <c r="G51" s="88"/>
      <c r="J51" s="88"/>
      <c r="K51" s="88"/>
      <c r="L51" s="88"/>
      <c r="M51" s="88"/>
      <c r="N51" s="88"/>
      <c r="O51" s="88"/>
      <c r="P51" s="88"/>
      <c r="Q51" s="88"/>
      <c r="R51" s="88"/>
    </row>
    <row r="52" spans="1:18">
      <c r="A52" s="88"/>
      <c r="B52" s="88"/>
      <c r="C52" s="88"/>
      <c r="D52" s="88"/>
      <c r="E52" s="88"/>
      <c r="F52" s="88"/>
      <c r="G52" s="88"/>
      <c r="J52" s="88"/>
      <c r="K52" s="88"/>
      <c r="L52" s="88"/>
      <c r="M52" s="88"/>
      <c r="N52" s="88"/>
      <c r="O52" s="88"/>
      <c r="P52" s="88"/>
      <c r="Q52" s="88"/>
      <c r="R52" s="88"/>
    </row>
    <row r="53" spans="1:18">
      <c r="A53" s="88"/>
      <c r="B53" s="88"/>
      <c r="C53" s="88"/>
      <c r="D53" s="88"/>
      <c r="E53" s="88"/>
      <c r="F53" s="88"/>
      <c r="G53" s="88"/>
      <c r="J53" s="88"/>
      <c r="K53" s="88"/>
      <c r="L53" s="88"/>
      <c r="M53" s="88"/>
      <c r="N53" s="88"/>
      <c r="O53" s="88"/>
      <c r="P53" s="88"/>
      <c r="Q53" s="88"/>
      <c r="R53" s="88"/>
    </row>
    <row r="54" spans="1:18">
      <c r="A54" s="88"/>
      <c r="B54" s="88"/>
      <c r="C54" s="88"/>
      <c r="D54" s="88"/>
      <c r="E54" s="88"/>
      <c r="F54" s="88"/>
      <c r="G54" s="88"/>
    </row>
    <row r="55" spans="1:18">
      <c r="A55" s="88"/>
      <c r="B55" s="88"/>
      <c r="C55" s="88"/>
      <c r="D55" s="88"/>
      <c r="E55" s="88"/>
      <c r="F55" s="88"/>
      <c r="G55" s="88"/>
    </row>
  </sheetData>
  <sheetProtection sheet="1" objects="1" scenarios="1"/>
  <mergeCells count="31">
    <mergeCell ref="A6:X6"/>
    <mergeCell ref="A1:X1"/>
    <mergeCell ref="A2:X2"/>
    <mergeCell ref="A3:X3"/>
    <mergeCell ref="A4:X4"/>
    <mergeCell ref="A5:X5"/>
    <mergeCell ref="B16:C16"/>
    <mergeCell ref="A7:X7"/>
    <mergeCell ref="A13:X13"/>
    <mergeCell ref="A14:X14"/>
    <mergeCell ref="A15:C15"/>
    <mergeCell ref="D15:D16"/>
    <mergeCell ref="E15:E16"/>
    <mergeCell ref="F15:G15"/>
    <mergeCell ref="H15:I15"/>
    <mergeCell ref="J15:K15"/>
    <mergeCell ref="L15:M15"/>
    <mergeCell ref="N15:O15"/>
    <mergeCell ref="P15:Q15"/>
    <mergeCell ref="R15:T15"/>
    <mergeCell ref="U15:U16"/>
    <mergeCell ref="V15:X15"/>
    <mergeCell ref="B23:C23"/>
    <mergeCell ref="B24:C24"/>
    <mergeCell ref="A25:C25"/>
    <mergeCell ref="B17:C17"/>
    <mergeCell ref="B18:C18"/>
    <mergeCell ref="B19:C19"/>
    <mergeCell ref="B20:C20"/>
    <mergeCell ref="B21:C21"/>
    <mergeCell ref="B22:C22"/>
  </mergeCells>
  <printOptions horizontalCentered="1"/>
  <pageMargins left="0.11811023622047245" right="0.11811023622047245" top="0.55118110236220474" bottom="0.55118110236220474" header="0.31496062992125984" footer="0.31496062992125984"/>
  <pageSetup scale="7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opLeftCell="C21" workbookViewId="0">
      <selection activeCell="Y22" sqref="Y22"/>
    </sheetView>
  </sheetViews>
  <sheetFormatPr baseColWidth="10" defaultRowHeight="12.75"/>
  <cols>
    <col min="1" max="1" width="5.42578125" style="35" customWidth="1"/>
    <col min="2" max="2" width="12" style="35" customWidth="1"/>
    <col min="3" max="3" width="40.7109375" style="35" customWidth="1"/>
    <col min="4" max="4" width="12.28515625" style="35" customWidth="1"/>
    <col min="5" max="5" width="10.85546875" style="35" customWidth="1"/>
    <col min="6" max="6" width="12" style="35" customWidth="1"/>
    <col min="7" max="7" width="12.28515625" style="35" customWidth="1"/>
    <col min="8" max="8" width="10.5703125" style="35" hidden="1" customWidth="1"/>
    <col min="9" max="13" width="9.28515625" style="35" hidden="1" customWidth="1"/>
    <col min="14" max="14" width="9.7109375" style="35" customWidth="1"/>
    <col min="15" max="15" width="9.28515625" style="35" customWidth="1"/>
    <col min="16" max="17" width="9.28515625" style="35" hidden="1" customWidth="1"/>
    <col min="18" max="18" width="9.42578125" style="35" customWidth="1"/>
    <col min="19" max="20" width="9.28515625" style="35" customWidth="1"/>
    <col min="21" max="21" width="16.42578125" style="35" customWidth="1"/>
    <col min="22" max="24" width="8.8554687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 ht="12.75" customHeight="1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>
      <c r="A9" s="469" t="s">
        <v>36</v>
      </c>
      <c r="B9" s="469"/>
      <c r="C9" s="31" t="s">
        <v>355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>
      <c r="A10" s="469" t="s">
        <v>0</v>
      </c>
      <c r="B10" s="469"/>
      <c r="C10" s="31" t="s">
        <v>168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469" t="s">
        <v>62</v>
      </c>
      <c r="B11" s="469"/>
      <c r="C11" s="31" t="s">
        <v>356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469" t="s">
        <v>6</v>
      </c>
      <c r="B12" s="469"/>
      <c r="C12" s="31" t="s">
        <v>357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469" t="s">
        <v>358</v>
      </c>
      <c r="B13" s="469"/>
      <c r="C13" s="31" t="s">
        <v>359</v>
      </c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  <c r="U14" s="45"/>
    </row>
    <row r="15" spans="1:24">
      <c r="A15" s="383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</row>
    <row r="16" spans="1:24" ht="28.5" customHeight="1">
      <c r="A16" s="373" t="s">
        <v>360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</row>
    <row r="17" spans="1:2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 ht="51.75" customHeight="1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22.5" customHeight="1">
      <c r="A20" s="121">
        <v>1</v>
      </c>
      <c r="B20" s="468" t="s">
        <v>361</v>
      </c>
      <c r="C20" s="468"/>
      <c r="D20" s="122" t="s">
        <v>362</v>
      </c>
      <c r="E20" s="123">
        <v>0.3</v>
      </c>
      <c r="F20" s="17">
        <f t="shared" ref="F20:F25" si="0">$F$26*E20</f>
        <v>202707.9</v>
      </c>
      <c r="G20" s="17">
        <f t="shared" ref="G20:G25" si="1">$G$26*E20</f>
        <v>161028.29999999999</v>
      </c>
      <c r="H20" s="124">
        <f>J20+L20+N20+P20</f>
        <v>270</v>
      </c>
      <c r="I20" s="124">
        <f>K20+M20+O20+Q20</f>
        <v>210</v>
      </c>
      <c r="J20" s="121">
        <v>90</v>
      </c>
      <c r="K20" s="125">
        <v>90</v>
      </c>
      <c r="L20" s="121">
        <v>90</v>
      </c>
      <c r="M20" s="124">
        <v>30</v>
      </c>
      <c r="N20" s="121">
        <v>90</v>
      </c>
      <c r="O20" s="126">
        <v>90</v>
      </c>
      <c r="P20" s="121"/>
      <c r="Q20" s="124"/>
      <c r="R20" s="13">
        <f t="shared" ref="R20:S25" si="2">J20+L20+N20+P20</f>
        <v>270</v>
      </c>
      <c r="S20" s="13">
        <f t="shared" si="2"/>
        <v>210</v>
      </c>
      <c r="T20" s="13">
        <f>S20-R20</f>
        <v>-60</v>
      </c>
      <c r="U20" s="24"/>
      <c r="V20" s="124">
        <f>O20/N20*100</f>
        <v>100</v>
      </c>
      <c r="W20" s="124">
        <f t="shared" ref="W20:W26" si="3">G20/F20*100</f>
        <v>79.438591194521763</v>
      </c>
      <c r="X20" s="124">
        <f t="shared" ref="X20:X26" si="4">V20/W20*100</f>
        <v>125.88340061964264</v>
      </c>
    </row>
    <row r="21" spans="1:24" ht="35.25" customHeight="1">
      <c r="A21" s="121">
        <v>2</v>
      </c>
      <c r="B21" s="468" t="s">
        <v>363</v>
      </c>
      <c r="C21" s="468"/>
      <c r="D21" s="122" t="s">
        <v>185</v>
      </c>
      <c r="E21" s="123">
        <v>0.1</v>
      </c>
      <c r="F21" s="17">
        <f t="shared" si="0"/>
        <v>67569.3</v>
      </c>
      <c r="G21" s="17">
        <f t="shared" si="1"/>
        <v>53676.100000000006</v>
      </c>
      <c r="H21" s="124">
        <f t="shared" ref="H21:I26" si="5">J21+L21+N21+P21</f>
        <v>3</v>
      </c>
      <c r="I21" s="124">
        <f t="shared" si="5"/>
        <v>12</v>
      </c>
      <c r="J21" s="121">
        <v>1</v>
      </c>
      <c r="K21" s="125">
        <v>1</v>
      </c>
      <c r="L21" s="121">
        <v>1</v>
      </c>
      <c r="M21" s="124">
        <v>10</v>
      </c>
      <c r="N21" s="121">
        <v>1</v>
      </c>
      <c r="O21" s="126">
        <v>1</v>
      </c>
      <c r="P21" s="121"/>
      <c r="Q21" s="124"/>
      <c r="R21" s="13">
        <f t="shared" si="2"/>
        <v>3</v>
      </c>
      <c r="S21" s="13">
        <f t="shared" si="2"/>
        <v>12</v>
      </c>
      <c r="T21" s="13">
        <f t="shared" ref="T21:T26" si="6">S21-R21</f>
        <v>9</v>
      </c>
      <c r="U21" s="24"/>
      <c r="V21" s="124">
        <f t="shared" ref="V21:V26" si="7">O21/N21*100</f>
        <v>100</v>
      </c>
      <c r="W21" s="124">
        <f t="shared" si="3"/>
        <v>79.438591194521777</v>
      </c>
      <c r="X21" s="124">
        <f t="shared" si="4"/>
        <v>125.88340061964263</v>
      </c>
    </row>
    <row r="22" spans="1:24" ht="35.25" customHeight="1">
      <c r="A22" s="121">
        <v>3</v>
      </c>
      <c r="B22" s="468" t="s">
        <v>364</v>
      </c>
      <c r="C22" s="468"/>
      <c r="D22" s="122" t="s">
        <v>88</v>
      </c>
      <c r="E22" s="123">
        <v>0.2</v>
      </c>
      <c r="F22" s="17">
        <f t="shared" si="0"/>
        <v>135138.6</v>
      </c>
      <c r="G22" s="17">
        <f t="shared" si="1"/>
        <v>107352.20000000001</v>
      </c>
      <c r="H22" s="124">
        <f t="shared" si="5"/>
        <v>9</v>
      </c>
      <c r="I22" s="124">
        <f t="shared" si="5"/>
        <v>23</v>
      </c>
      <c r="J22" s="121">
        <v>3</v>
      </c>
      <c r="K22" s="125">
        <v>0</v>
      </c>
      <c r="L22" s="121">
        <v>3</v>
      </c>
      <c r="M22" s="124">
        <v>20</v>
      </c>
      <c r="N22" s="121">
        <v>3</v>
      </c>
      <c r="O22" s="126">
        <v>3</v>
      </c>
      <c r="P22" s="121"/>
      <c r="Q22" s="124"/>
      <c r="R22" s="13">
        <f t="shared" si="2"/>
        <v>9</v>
      </c>
      <c r="S22" s="13">
        <f t="shared" si="2"/>
        <v>23</v>
      </c>
      <c r="T22" s="13">
        <f t="shared" si="6"/>
        <v>14</v>
      </c>
      <c r="U22" s="24"/>
      <c r="V22" s="124">
        <f t="shared" si="7"/>
        <v>100</v>
      </c>
      <c r="W22" s="124">
        <f t="shared" si="3"/>
        <v>79.438591194521777</v>
      </c>
      <c r="X22" s="124">
        <f t="shared" si="4"/>
        <v>125.88340061964263</v>
      </c>
    </row>
    <row r="23" spans="1:24" ht="35.25" customHeight="1">
      <c r="A23" s="121">
        <v>4</v>
      </c>
      <c r="B23" s="468" t="s">
        <v>365</v>
      </c>
      <c r="C23" s="468"/>
      <c r="D23" s="122" t="s">
        <v>45</v>
      </c>
      <c r="E23" s="123">
        <v>0.1</v>
      </c>
      <c r="F23" s="17">
        <f t="shared" si="0"/>
        <v>67569.3</v>
      </c>
      <c r="G23" s="17">
        <f t="shared" si="1"/>
        <v>53676.100000000006</v>
      </c>
      <c r="H23" s="124">
        <f t="shared" si="5"/>
        <v>3</v>
      </c>
      <c r="I23" s="124">
        <f t="shared" si="5"/>
        <v>12</v>
      </c>
      <c r="J23" s="121">
        <v>1</v>
      </c>
      <c r="K23" s="125">
        <v>1</v>
      </c>
      <c r="L23" s="121">
        <v>1</v>
      </c>
      <c r="M23" s="124">
        <v>10</v>
      </c>
      <c r="N23" s="121">
        <v>1</v>
      </c>
      <c r="O23" s="126">
        <v>1</v>
      </c>
      <c r="P23" s="121"/>
      <c r="Q23" s="124"/>
      <c r="R23" s="13">
        <f t="shared" si="2"/>
        <v>3</v>
      </c>
      <c r="S23" s="13">
        <f t="shared" si="2"/>
        <v>12</v>
      </c>
      <c r="T23" s="13">
        <f t="shared" si="6"/>
        <v>9</v>
      </c>
      <c r="U23" s="21"/>
      <c r="V23" s="124">
        <f t="shared" si="7"/>
        <v>100</v>
      </c>
      <c r="W23" s="124">
        <f t="shared" si="3"/>
        <v>79.438591194521777</v>
      </c>
      <c r="X23" s="124">
        <f t="shared" si="4"/>
        <v>125.88340061964263</v>
      </c>
    </row>
    <row r="24" spans="1:24" ht="35.25" customHeight="1">
      <c r="A24" s="121">
        <v>5</v>
      </c>
      <c r="B24" s="468" t="s">
        <v>366</v>
      </c>
      <c r="C24" s="468"/>
      <c r="D24" s="122" t="s">
        <v>70</v>
      </c>
      <c r="E24" s="123">
        <v>0.1</v>
      </c>
      <c r="F24" s="17">
        <f t="shared" si="0"/>
        <v>67569.3</v>
      </c>
      <c r="G24" s="17">
        <f t="shared" si="1"/>
        <v>53676.100000000006</v>
      </c>
      <c r="H24" s="124">
        <f t="shared" si="5"/>
        <v>1</v>
      </c>
      <c r="I24" s="124">
        <f t="shared" si="5"/>
        <v>13</v>
      </c>
      <c r="J24" s="121">
        <v>0</v>
      </c>
      <c r="K24" s="125">
        <v>1</v>
      </c>
      <c r="L24" s="121">
        <v>1</v>
      </c>
      <c r="M24" s="124">
        <v>10</v>
      </c>
      <c r="N24" s="121">
        <v>0</v>
      </c>
      <c r="O24" s="126">
        <v>2</v>
      </c>
      <c r="P24" s="121"/>
      <c r="Q24" s="124"/>
      <c r="R24" s="13">
        <f t="shared" si="2"/>
        <v>1</v>
      </c>
      <c r="S24" s="13">
        <f t="shared" si="2"/>
        <v>13</v>
      </c>
      <c r="T24" s="13">
        <f t="shared" si="6"/>
        <v>12</v>
      </c>
      <c r="U24" s="21"/>
      <c r="V24" s="124"/>
      <c r="W24" s="124">
        <f t="shared" si="3"/>
        <v>79.438591194521777</v>
      </c>
      <c r="X24" s="124">
        <f t="shared" si="4"/>
        <v>0</v>
      </c>
    </row>
    <row r="25" spans="1:24" ht="35.25" customHeight="1">
      <c r="A25" s="121">
        <v>6</v>
      </c>
      <c r="B25" s="468" t="s">
        <v>367</v>
      </c>
      <c r="C25" s="468"/>
      <c r="D25" s="122" t="s">
        <v>43</v>
      </c>
      <c r="E25" s="123">
        <v>0.2</v>
      </c>
      <c r="F25" s="17">
        <f t="shared" si="0"/>
        <v>135138.6</v>
      </c>
      <c r="G25" s="17">
        <f t="shared" si="1"/>
        <v>107352.20000000001</v>
      </c>
      <c r="H25" s="124">
        <f t="shared" si="5"/>
        <v>9</v>
      </c>
      <c r="I25" s="124">
        <f t="shared" si="5"/>
        <v>26</v>
      </c>
      <c r="J25" s="121">
        <v>3</v>
      </c>
      <c r="K25" s="125">
        <v>3</v>
      </c>
      <c r="L25" s="121">
        <v>3</v>
      </c>
      <c r="M25" s="124">
        <v>20</v>
      </c>
      <c r="N25" s="121">
        <v>3</v>
      </c>
      <c r="O25" s="126">
        <v>3</v>
      </c>
      <c r="P25" s="121"/>
      <c r="Q25" s="124"/>
      <c r="R25" s="13">
        <f t="shared" si="2"/>
        <v>9</v>
      </c>
      <c r="S25" s="13">
        <f t="shared" si="2"/>
        <v>26</v>
      </c>
      <c r="T25" s="13">
        <f t="shared" si="6"/>
        <v>17</v>
      </c>
      <c r="U25" s="24"/>
      <c r="V25" s="124">
        <f t="shared" si="7"/>
        <v>100</v>
      </c>
      <c r="W25" s="124">
        <f t="shared" si="3"/>
        <v>79.438591194521777</v>
      </c>
      <c r="X25" s="124">
        <f t="shared" si="4"/>
        <v>125.88340061964263</v>
      </c>
    </row>
    <row r="26" spans="1:24" s="1" customFormat="1" ht="36.75" customHeight="1">
      <c r="A26" s="390" t="s">
        <v>24</v>
      </c>
      <c r="B26" s="391"/>
      <c r="C26" s="392"/>
      <c r="D26" s="18"/>
      <c r="E26" s="54">
        <f>SUM(E20:E25)</f>
        <v>1</v>
      </c>
      <c r="F26" s="19">
        <v>675693</v>
      </c>
      <c r="G26" s="39">
        <v>536761</v>
      </c>
      <c r="H26" s="18">
        <f>SUM(H20:H25)</f>
        <v>295</v>
      </c>
      <c r="I26" s="127">
        <f t="shared" si="5"/>
        <v>296</v>
      </c>
      <c r="J26" s="18">
        <f t="shared" ref="J26:Q26" si="8">SUM(J20:J25)</f>
        <v>98</v>
      </c>
      <c r="K26" s="18">
        <f t="shared" si="8"/>
        <v>96</v>
      </c>
      <c r="L26" s="18">
        <f t="shared" si="8"/>
        <v>99</v>
      </c>
      <c r="M26" s="18">
        <f t="shared" si="8"/>
        <v>100</v>
      </c>
      <c r="N26" s="18">
        <f t="shared" si="8"/>
        <v>98</v>
      </c>
      <c r="O26" s="18">
        <f t="shared" si="8"/>
        <v>100</v>
      </c>
      <c r="P26" s="18">
        <f t="shared" si="8"/>
        <v>0</v>
      </c>
      <c r="Q26" s="18">
        <f t="shared" si="8"/>
        <v>0</v>
      </c>
      <c r="R26" s="14">
        <f>J26+L26+N26+P26</f>
        <v>295</v>
      </c>
      <c r="S26" s="14">
        <f>K26+M26+O26+Q26</f>
        <v>296</v>
      </c>
      <c r="T26" s="14">
        <f t="shared" si="6"/>
        <v>1</v>
      </c>
      <c r="U26" s="14"/>
      <c r="V26" s="124">
        <f t="shared" si="7"/>
        <v>102.04081632653062</v>
      </c>
      <c r="W26" s="124">
        <f t="shared" si="3"/>
        <v>79.438591194521763</v>
      </c>
      <c r="X26" s="124">
        <f t="shared" si="4"/>
        <v>128.45244961188027</v>
      </c>
    </row>
    <row r="27" spans="1:24" s="6" customFormat="1" ht="14.25" customHeight="1">
      <c r="F27" s="10"/>
    </row>
    <row r="28" spans="1:24" s="6" customFormat="1" ht="14.25" customHeight="1">
      <c r="B28" s="11" t="s">
        <v>25</v>
      </c>
      <c r="F28" s="10"/>
      <c r="H28" s="6" t="s">
        <v>26</v>
      </c>
    </row>
    <row r="29" spans="1:24">
      <c r="J29" s="88"/>
      <c r="K29" s="88"/>
      <c r="L29" s="88"/>
      <c r="M29" s="88"/>
      <c r="N29" s="88"/>
      <c r="O29" s="88"/>
      <c r="P29" s="88"/>
    </row>
    <row r="30" spans="1:24">
      <c r="J30" s="88"/>
      <c r="K30" s="88"/>
      <c r="L30" s="88"/>
      <c r="M30" s="88"/>
      <c r="N30" s="88"/>
      <c r="O30" s="88"/>
      <c r="P30" s="88"/>
    </row>
    <row r="31" spans="1:24">
      <c r="J31" s="88"/>
      <c r="K31" s="88"/>
      <c r="L31" s="88"/>
      <c r="M31" s="88"/>
      <c r="N31" s="88"/>
      <c r="O31" s="88"/>
      <c r="P31" s="88"/>
    </row>
    <row r="32" spans="1:24">
      <c r="J32" s="88"/>
      <c r="K32" s="88"/>
      <c r="L32" s="88"/>
      <c r="M32" s="88"/>
      <c r="N32" s="88"/>
      <c r="O32" s="88"/>
      <c r="P32" s="88"/>
    </row>
    <row r="33" spans="10:16">
      <c r="J33" s="88"/>
      <c r="K33" s="88"/>
      <c r="L33" s="88"/>
      <c r="M33" s="88"/>
      <c r="N33" s="88"/>
      <c r="O33" s="88"/>
      <c r="P33" s="88"/>
    </row>
  </sheetData>
  <sheetProtection sheet="1" objects="1" scenarios="1"/>
  <mergeCells count="34">
    <mergeCell ref="A13:B13"/>
    <mergeCell ref="A1:X1"/>
    <mergeCell ref="A2:X2"/>
    <mergeCell ref="A3:X3"/>
    <mergeCell ref="A4:X4"/>
    <mergeCell ref="A5:X5"/>
    <mergeCell ref="A6:X6"/>
    <mergeCell ref="A7:X7"/>
    <mergeCell ref="A9:B9"/>
    <mergeCell ref="A10:B10"/>
    <mergeCell ref="A11:B11"/>
    <mergeCell ref="A12:B12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N18:O18"/>
    <mergeCell ref="A26:C26"/>
    <mergeCell ref="P18:Q18"/>
    <mergeCell ref="R18:T18"/>
    <mergeCell ref="U18:U19"/>
    <mergeCell ref="V18:X18"/>
    <mergeCell ref="B19:C19"/>
    <mergeCell ref="B20:C20"/>
    <mergeCell ref="B21:C21"/>
    <mergeCell ref="B22:C22"/>
    <mergeCell ref="B23:C23"/>
    <mergeCell ref="B24:C24"/>
    <mergeCell ref="B25:C25"/>
  </mergeCells>
  <printOptions horizontalCentered="1"/>
  <pageMargins left="0.11811023622047245" right="0.11811023622047245" top="0.74803149606299213" bottom="0.74803149606299213" header="0.31496062992125984" footer="0.31496062992125984"/>
  <pageSetup scale="70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opLeftCell="D18" workbookViewId="0">
      <selection activeCell="Y25" sqref="Y25"/>
    </sheetView>
  </sheetViews>
  <sheetFormatPr baseColWidth="10" defaultRowHeight="12.75"/>
  <cols>
    <col min="1" max="1" width="5.42578125" style="35" customWidth="1"/>
    <col min="2" max="2" width="12" style="35" customWidth="1"/>
    <col min="3" max="3" width="40.7109375" style="35" customWidth="1"/>
    <col min="4" max="4" width="12.28515625" style="35" customWidth="1"/>
    <col min="5" max="5" width="10.42578125" style="35" customWidth="1"/>
    <col min="6" max="6" width="12.5703125" style="35" customWidth="1"/>
    <col min="7" max="7" width="13.140625" style="35" customWidth="1"/>
    <col min="8" max="8" width="10.7109375" style="35" hidden="1" customWidth="1"/>
    <col min="9" max="9" width="9.28515625" style="35" hidden="1" customWidth="1"/>
    <col min="10" max="10" width="10.140625" style="35" hidden="1" customWidth="1"/>
    <col min="11" max="11" width="9.28515625" style="35" hidden="1" customWidth="1"/>
    <col min="12" max="12" width="10.42578125" style="35" hidden="1" customWidth="1"/>
    <col min="13" max="13" width="9.28515625" style="35" hidden="1" customWidth="1"/>
    <col min="14" max="14" width="9.5703125" style="35" customWidth="1"/>
    <col min="15" max="15" width="9.28515625" style="35" customWidth="1"/>
    <col min="16" max="16" width="10.140625" style="35" hidden="1" customWidth="1"/>
    <col min="17" max="17" width="9.28515625" style="35" hidden="1" customWidth="1"/>
    <col min="18" max="20" width="9.28515625" style="35" customWidth="1"/>
    <col min="21" max="21" width="23.85546875" style="35" customWidth="1"/>
    <col min="22" max="24" width="8.85546875" style="35" customWidth="1"/>
    <col min="25" max="25" width="11.42578125" style="35" customWidth="1"/>
    <col min="26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 ht="13.5" customHeight="1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 ht="12.75" customHeight="1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469" t="s">
        <v>36</v>
      </c>
      <c r="B9" s="469"/>
      <c r="C9" s="31" t="s">
        <v>355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469" t="s">
        <v>0</v>
      </c>
      <c r="B10" s="469"/>
      <c r="C10" s="31" t="s">
        <v>168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469" t="s">
        <v>62</v>
      </c>
      <c r="B11" s="469"/>
      <c r="C11" s="31" t="s">
        <v>368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469" t="s">
        <v>6</v>
      </c>
      <c r="B12" s="469"/>
      <c r="C12" s="31" t="s">
        <v>369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469" t="s">
        <v>358</v>
      </c>
      <c r="B13" s="469"/>
      <c r="C13" s="31" t="s">
        <v>359</v>
      </c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  <c r="U14" s="45"/>
    </row>
    <row r="15" spans="1:24">
      <c r="A15" s="383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</row>
    <row r="16" spans="1:24" ht="28.5" customHeight="1">
      <c r="A16" s="373" t="s">
        <v>360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</row>
    <row r="17" spans="1:2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 ht="19.5" customHeight="1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45" customHeight="1">
      <c r="A20" s="121">
        <v>1</v>
      </c>
      <c r="B20" s="468" t="s">
        <v>361</v>
      </c>
      <c r="C20" s="468"/>
      <c r="D20" s="122" t="s">
        <v>362</v>
      </c>
      <c r="E20" s="123">
        <v>0.3</v>
      </c>
      <c r="F20" s="17">
        <f t="shared" ref="F20:F25" si="0">$F$26*E20</f>
        <v>196904.69999999998</v>
      </c>
      <c r="G20" s="17">
        <f t="shared" ref="G20:G25" si="1">$G$26*E20</f>
        <v>158030.1</v>
      </c>
      <c r="H20" s="124">
        <f>J20+L20+N20+P20</f>
        <v>270</v>
      </c>
      <c r="I20" s="124">
        <f>K20+M20+O20+Q20</f>
        <v>210</v>
      </c>
      <c r="J20" s="121">
        <v>90</v>
      </c>
      <c r="K20" s="125">
        <v>90</v>
      </c>
      <c r="L20" s="121">
        <v>90</v>
      </c>
      <c r="M20" s="124">
        <v>30</v>
      </c>
      <c r="N20" s="121">
        <v>90</v>
      </c>
      <c r="O20" s="126">
        <v>90</v>
      </c>
      <c r="P20" s="121"/>
      <c r="Q20" s="124"/>
      <c r="R20" s="13">
        <f t="shared" ref="R20:S26" si="2">J20+L20+N20+P20</f>
        <v>270</v>
      </c>
      <c r="S20" s="13">
        <f t="shared" si="2"/>
        <v>210</v>
      </c>
      <c r="T20" s="13">
        <f>S20-R20</f>
        <v>-60</v>
      </c>
      <c r="U20" s="128"/>
      <c r="V20" s="124">
        <f>O20/N20*100</f>
        <v>100</v>
      </c>
      <c r="W20" s="124">
        <f t="shared" ref="W20:W26" si="3">G20/F20*100</f>
        <v>80.257149778547699</v>
      </c>
      <c r="X20" s="124">
        <f t="shared" ref="X20:X26" si="4">V20/W20*100</f>
        <v>124.59949085648871</v>
      </c>
    </row>
    <row r="21" spans="1:24" ht="45" customHeight="1">
      <c r="A21" s="121">
        <v>2</v>
      </c>
      <c r="B21" s="468" t="s">
        <v>370</v>
      </c>
      <c r="C21" s="468"/>
      <c r="D21" s="122" t="s">
        <v>185</v>
      </c>
      <c r="E21" s="123">
        <v>0.1</v>
      </c>
      <c r="F21" s="17">
        <f t="shared" si="0"/>
        <v>65634.900000000009</v>
      </c>
      <c r="G21" s="17">
        <f t="shared" si="1"/>
        <v>52676.700000000004</v>
      </c>
      <c r="H21" s="124">
        <f t="shared" ref="H21:I25" si="5">J21+L21+N21+P21</f>
        <v>3</v>
      </c>
      <c r="I21" s="124">
        <f t="shared" si="5"/>
        <v>13</v>
      </c>
      <c r="J21" s="121">
        <v>1</v>
      </c>
      <c r="K21" s="125">
        <v>1</v>
      </c>
      <c r="L21" s="121">
        <v>1</v>
      </c>
      <c r="M21" s="124">
        <v>10</v>
      </c>
      <c r="N21" s="121">
        <v>1</v>
      </c>
      <c r="O21" s="126">
        <v>2</v>
      </c>
      <c r="P21" s="121"/>
      <c r="Q21" s="124"/>
      <c r="R21" s="13">
        <f t="shared" si="2"/>
        <v>3</v>
      </c>
      <c r="S21" s="13">
        <f t="shared" si="2"/>
        <v>13</v>
      </c>
      <c r="T21" s="13">
        <f t="shared" ref="T21:T26" si="6">S21-R21</f>
        <v>10</v>
      </c>
      <c r="U21" s="128"/>
      <c r="V21" s="124">
        <f t="shared" ref="V21:V26" si="7">O21/N21*100</f>
        <v>200</v>
      </c>
      <c r="W21" s="124">
        <f t="shared" si="3"/>
        <v>80.257149778547685</v>
      </c>
      <c r="X21" s="124">
        <f t="shared" si="4"/>
        <v>249.19898171297748</v>
      </c>
    </row>
    <row r="22" spans="1:24" ht="45" customHeight="1">
      <c r="A22" s="121">
        <v>3</v>
      </c>
      <c r="B22" s="468" t="s">
        <v>364</v>
      </c>
      <c r="C22" s="468"/>
      <c r="D22" s="122" t="s">
        <v>88</v>
      </c>
      <c r="E22" s="123">
        <v>0.2</v>
      </c>
      <c r="F22" s="17">
        <f t="shared" si="0"/>
        <v>131269.80000000002</v>
      </c>
      <c r="G22" s="17">
        <f t="shared" si="1"/>
        <v>105353.40000000001</v>
      </c>
      <c r="H22" s="124">
        <f t="shared" si="5"/>
        <v>9</v>
      </c>
      <c r="I22" s="124">
        <f t="shared" si="5"/>
        <v>25</v>
      </c>
      <c r="J22" s="121">
        <v>3</v>
      </c>
      <c r="K22" s="125">
        <v>3</v>
      </c>
      <c r="L22" s="121">
        <v>3</v>
      </c>
      <c r="M22" s="124">
        <v>20</v>
      </c>
      <c r="N22" s="121">
        <v>3</v>
      </c>
      <c r="O22" s="126">
        <v>2</v>
      </c>
      <c r="P22" s="121"/>
      <c r="Q22" s="124"/>
      <c r="R22" s="13">
        <f t="shared" si="2"/>
        <v>9</v>
      </c>
      <c r="S22" s="13">
        <f t="shared" si="2"/>
        <v>25</v>
      </c>
      <c r="T22" s="13">
        <f t="shared" si="6"/>
        <v>16</v>
      </c>
      <c r="U22" s="128"/>
      <c r="V22" s="124">
        <f t="shared" si="7"/>
        <v>66.666666666666657</v>
      </c>
      <c r="W22" s="124">
        <f t="shared" si="3"/>
        <v>80.257149778547685</v>
      </c>
      <c r="X22" s="124">
        <f t="shared" si="4"/>
        <v>83.066327237659152</v>
      </c>
    </row>
    <row r="23" spans="1:24" ht="45" customHeight="1">
      <c r="A23" s="121">
        <v>4</v>
      </c>
      <c r="B23" s="468" t="s">
        <v>365</v>
      </c>
      <c r="C23" s="468"/>
      <c r="D23" s="122" t="s">
        <v>45</v>
      </c>
      <c r="E23" s="123">
        <v>0.1</v>
      </c>
      <c r="F23" s="17">
        <f t="shared" si="0"/>
        <v>65634.900000000009</v>
      </c>
      <c r="G23" s="17">
        <f t="shared" si="1"/>
        <v>52676.700000000004</v>
      </c>
      <c r="H23" s="124">
        <f t="shared" si="5"/>
        <v>3</v>
      </c>
      <c r="I23" s="124">
        <f t="shared" si="5"/>
        <v>12</v>
      </c>
      <c r="J23" s="121">
        <v>1</v>
      </c>
      <c r="K23" s="125">
        <v>1</v>
      </c>
      <c r="L23" s="121">
        <v>1</v>
      </c>
      <c r="M23" s="124">
        <v>10</v>
      </c>
      <c r="N23" s="121">
        <v>1</v>
      </c>
      <c r="O23" s="126">
        <v>1</v>
      </c>
      <c r="P23" s="121"/>
      <c r="Q23" s="124"/>
      <c r="R23" s="13">
        <f t="shared" si="2"/>
        <v>3</v>
      </c>
      <c r="S23" s="13">
        <f t="shared" si="2"/>
        <v>12</v>
      </c>
      <c r="T23" s="13">
        <f t="shared" si="6"/>
        <v>9</v>
      </c>
      <c r="U23" s="128"/>
      <c r="V23" s="124">
        <f t="shared" si="7"/>
        <v>100</v>
      </c>
      <c r="W23" s="124">
        <f t="shared" si="3"/>
        <v>80.257149778547685</v>
      </c>
      <c r="X23" s="124">
        <f t="shared" si="4"/>
        <v>124.59949085648874</v>
      </c>
    </row>
    <row r="24" spans="1:24" ht="45" customHeight="1">
      <c r="A24" s="121">
        <v>5</v>
      </c>
      <c r="B24" s="468" t="s">
        <v>371</v>
      </c>
      <c r="C24" s="468"/>
      <c r="D24" s="122" t="s">
        <v>70</v>
      </c>
      <c r="E24" s="123">
        <v>0.1</v>
      </c>
      <c r="F24" s="17">
        <f t="shared" si="0"/>
        <v>65634.900000000009</v>
      </c>
      <c r="G24" s="17">
        <f t="shared" si="1"/>
        <v>52676.700000000004</v>
      </c>
      <c r="H24" s="124">
        <f t="shared" si="5"/>
        <v>1</v>
      </c>
      <c r="I24" s="124">
        <f t="shared" si="5"/>
        <v>12</v>
      </c>
      <c r="J24" s="121">
        <v>0</v>
      </c>
      <c r="K24" s="125">
        <v>0</v>
      </c>
      <c r="L24" s="121">
        <v>1</v>
      </c>
      <c r="M24" s="124">
        <v>10</v>
      </c>
      <c r="N24" s="121">
        <v>0</v>
      </c>
      <c r="O24" s="126">
        <v>2</v>
      </c>
      <c r="P24" s="121"/>
      <c r="Q24" s="124"/>
      <c r="R24" s="13">
        <f t="shared" si="2"/>
        <v>1</v>
      </c>
      <c r="S24" s="13">
        <f t="shared" si="2"/>
        <v>12</v>
      </c>
      <c r="T24" s="13">
        <f t="shared" si="6"/>
        <v>11</v>
      </c>
      <c r="U24" s="128"/>
      <c r="V24" s="124"/>
      <c r="W24" s="124">
        <f t="shared" si="3"/>
        <v>80.257149778547685</v>
      </c>
      <c r="X24" s="124">
        <f t="shared" si="4"/>
        <v>0</v>
      </c>
    </row>
    <row r="25" spans="1:24" ht="45" customHeight="1">
      <c r="A25" s="121">
        <v>6</v>
      </c>
      <c r="B25" s="468" t="s">
        <v>367</v>
      </c>
      <c r="C25" s="468"/>
      <c r="D25" s="122" t="s">
        <v>43</v>
      </c>
      <c r="E25" s="123">
        <v>0.2</v>
      </c>
      <c r="F25" s="17">
        <f t="shared" si="0"/>
        <v>131269.80000000002</v>
      </c>
      <c r="G25" s="17">
        <f t="shared" si="1"/>
        <v>105353.40000000001</v>
      </c>
      <c r="H25" s="124">
        <f t="shared" si="5"/>
        <v>9</v>
      </c>
      <c r="I25" s="124">
        <f t="shared" si="5"/>
        <v>26</v>
      </c>
      <c r="J25" s="121">
        <v>3</v>
      </c>
      <c r="K25" s="125">
        <v>3</v>
      </c>
      <c r="L25" s="121">
        <v>3</v>
      </c>
      <c r="M25" s="124">
        <v>20</v>
      </c>
      <c r="N25" s="121">
        <v>3</v>
      </c>
      <c r="O25" s="126">
        <v>3</v>
      </c>
      <c r="P25" s="121"/>
      <c r="Q25" s="124"/>
      <c r="R25" s="13">
        <f t="shared" si="2"/>
        <v>9</v>
      </c>
      <c r="S25" s="13">
        <f t="shared" si="2"/>
        <v>26</v>
      </c>
      <c r="T25" s="13">
        <f t="shared" si="6"/>
        <v>17</v>
      </c>
      <c r="U25" s="128"/>
      <c r="V25" s="124">
        <f t="shared" si="7"/>
        <v>100</v>
      </c>
      <c r="W25" s="124">
        <f t="shared" si="3"/>
        <v>80.257149778547685</v>
      </c>
      <c r="X25" s="124">
        <f t="shared" si="4"/>
        <v>124.59949085648874</v>
      </c>
    </row>
    <row r="26" spans="1:24" s="1" customFormat="1" ht="36.75" customHeight="1">
      <c r="A26" s="390" t="s">
        <v>24</v>
      </c>
      <c r="B26" s="391"/>
      <c r="C26" s="392"/>
      <c r="D26" s="18"/>
      <c r="E26" s="52">
        <f>SUM(E20:E25)</f>
        <v>1</v>
      </c>
      <c r="F26" s="39">
        <v>656349</v>
      </c>
      <c r="G26" s="39">
        <v>526767</v>
      </c>
      <c r="H26" s="18">
        <f t="shared" ref="H26:Q26" si="8">SUM(H20:H25)</f>
        <v>295</v>
      </c>
      <c r="I26" s="18">
        <f t="shared" si="8"/>
        <v>298</v>
      </c>
      <c r="J26" s="18">
        <f t="shared" si="8"/>
        <v>98</v>
      </c>
      <c r="K26" s="18">
        <f t="shared" si="8"/>
        <v>98</v>
      </c>
      <c r="L26" s="18">
        <f t="shared" si="8"/>
        <v>99</v>
      </c>
      <c r="M26" s="18">
        <f t="shared" si="8"/>
        <v>100</v>
      </c>
      <c r="N26" s="18">
        <f t="shared" si="8"/>
        <v>98</v>
      </c>
      <c r="O26" s="18">
        <f t="shared" si="8"/>
        <v>100</v>
      </c>
      <c r="P26" s="18">
        <f t="shared" si="8"/>
        <v>0</v>
      </c>
      <c r="Q26" s="18">
        <f t="shared" si="8"/>
        <v>0</v>
      </c>
      <c r="R26" s="14">
        <f t="shared" si="2"/>
        <v>295</v>
      </c>
      <c r="S26" s="14">
        <f t="shared" si="2"/>
        <v>298</v>
      </c>
      <c r="T26" s="14">
        <f t="shared" si="6"/>
        <v>3</v>
      </c>
      <c r="U26" s="14"/>
      <c r="V26" s="124">
        <f t="shared" si="7"/>
        <v>102.04081632653062</v>
      </c>
      <c r="W26" s="124">
        <f t="shared" si="3"/>
        <v>80.257149778547699</v>
      </c>
      <c r="X26" s="124">
        <f t="shared" si="4"/>
        <v>127.14233760866196</v>
      </c>
    </row>
    <row r="27" spans="1:24" s="6" customFormat="1" ht="14.25" customHeight="1">
      <c r="F27" s="10"/>
    </row>
    <row r="28" spans="1:24" s="6" customFormat="1" ht="14.25" customHeight="1">
      <c r="B28" s="11" t="s">
        <v>25</v>
      </c>
      <c r="F28" s="10"/>
      <c r="H28" s="6" t="s">
        <v>26</v>
      </c>
      <c r="R28" s="35"/>
      <c r="S28" s="35"/>
      <c r="T28" s="35"/>
      <c r="U28" s="35"/>
    </row>
    <row r="29" spans="1:24">
      <c r="J29" s="88"/>
      <c r="K29" s="88"/>
      <c r="L29" s="88"/>
      <c r="M29" s="88"/>
      <c r="N29" s="88"/>
      <c r="O29" s="88"/>
      <c r="P29" s="88"/>
    </row>
    <row r="30" spans="1:24">
      <c r="J30" s="88"/>
      <c r="K30" s="88"/>
      <c r="L30" s="88"/>
      <c r="M30" s="88"/>
      <c r="N30" s="88"/>
      <c r="O30" s="88"/>
      <c r="P30" s="88"/>
    </row>
    <row r="31" spans="1:24">
      <c r="J31" s="88"/>
      <c r="K31" s="88"/>
      <c r="L31" s="88"/>
      <c r="M31" s="88"/>
      <c r="N31" s="88"/>
      <c r="O31" s="88"/>
      <c r="P31" s="88"/>
    </row>
    <row r="32" spans="1:24">
      <c r="J32" s="88"/>
      <c r="K32" s="88"/>
      <c r="L32" s="88"/>
      <c r="M32" s="88"/>
      <c r="N32" s="88"/>
      <c r="O32" s="88"/>
      <c r="P32" s="88"/>
    </row>
    <row r="33" spans="10:16">
      <c r="J33" s="88"/>
      <c r="K33" s="88"/>
      <c r="L33" s="88"/>
      <c r="M33" s="88"/>
      <c r="N33" s="88"/>
      <c r="O33" s="88"/>
      <c r="P33" s="88"/>
    </row>
  </sheetData>
  <sheetProtection sheet="1" objects="1" scenarios="1"/>
  <mergeCells count="34">
    <mergeCell ref="A13:B13"/>
    <mergeCell ref="A1:X1"/>
    <mergeCell ref="A2:X2"/>
    <mergeCell ref="A3:X3"/>
    <mergeCell ref="A4:X4"/>
    <mergeCell ref="A5:X5"/>
    <mergeCell ref="A6:X6"/>
    <mergeCell ref="A7:X7"/>
    <mergeCell ref="A9:B9"/>
    <mergeCell ref="A10:B10"/>
    <mergeCell ref="A11:B11"/>
    <mergeCell ref="A12:B12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N18:O18"/>
    <mergeCell ref="A26:C26"/>
    <mergeCell ref="P18:Q18"/>
    <mergeCell ref="R18:T18"/>
    <mergeCell ref="U18:U19"/>
    <mergeCell ref="V18:X18"/>
    <mergeCell ref="B19:C19"/>
    <mergeCell ref="B20:C20"/>
    <mergeCell ref="B21:C21"/>
    <mergeCell ref="B22:C22"/>
    <mergeCell ref="B23:C23"/>
    <mergeCell ref="B24:C24"/>
    <mergeCell ref="B25:C25"/>
  </mergeCells>
  <printOptions horizontalCentered="1"/>
  <pageMargins left="0.11811023622047245" right="0.11811023622047245" top="0.74803149606299213" bottom="0.74803149606299213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opLeftCell="C18" workbookViewId="0">
      <selection activeCell="W28" sqref="W28"/>
    </sheetView>
  </sheetViews>
  <sheetFormatPr baseColWidth="10" defaultRowHeight="12.75"/>
  <cols>
    <col min="1" max="1" width="5.42578125" style="35" customWidth="1"/>
    <col min="2" max="2" width="12" style="35" customWidth="1"/>
    <col min="3" max="3" width="40.7109375" style="35" customWidth="1"/>
    <col min="4" max="5" width="12.28515625" style="35" customWidth="1"/>
    <col min="6" max="6" width="12.140625" style="35" customWidth="1"/>
    <col min="7" max="7" width="12" style="35" customWidth="1"/>
    <col min="8" max="8" width="11" style="35" hidden="1" customWidth="1"/>
    <col min="9" max="13" width="9.28515625" style="35" hidden="1" customWidth="1"/>
    <col min="14" max="15" width="9.28515625" style="35" customWidth="1"/>
    <col min="16" max="17" width="9.28515625" style="35" hidden="1" customWidth="1"/>
    <col min="18" max="20" width="9.28515625" style="35" customWidth="1"/>
    <col min="21" max="21" width="20.42578125" style="35" customWidth="1"/>
    <col min="22" max="24" width="8.8554687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t="12.75" hidden="1" customHeight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469" t="s">
        <v>36</v>
      </c>
      <c r="B9" s="469"/>
      <c r="C9" s="31" t="s">
        <v>355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469" t="s">
        <v>0</v>
      </c>
      <c r="B10" s="469"/>
      <c r="C10" s="31" t="s">
        <v>168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469" t="s">
        <v>62</v>
      </c>
      <c r="B11" s="469"/>
      <c r="C11" s="31" t="s">
        <v>372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469" t="s">
        <v>6</v>
      </c>
      <c r="B12" s="469"/>
      <c r="C12" s="31" t="s">
        <v>357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469" t="s">
        <v>358</v>
      </c>
      <c r="B13" s="469"/>
      <c r="C13" s="31" t="s">
        <v>359</v>
      </c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  <c r="U14" s="45"/>
    </row>
    <row r="15" spans="1:24">
      <c r="A15" s="383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</row>
    <row r="16" spans="1:24" ht="26.25" customHeight="1">
      <c r="A16" s="373" t="s">
        <v>360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</row>
    <row r="17" spans="1:2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45" customHeight="1">
      <c r="A20" s="121">
        <v>1</v>
      </c>
      <c r="B20" s="468" t="s">
        <v>361</v>
      </c>
      <c r="C20" s="468"/>
      <c r="D20" s="122" t="s">
        <v>362</v>
      </c>
      <c r="E20" s="123">
        <v>0.3</v>
      </c>
      <c r="F20" s="17">
        <f t="shared" ref="F20:F25" si="0">$F$26*E20</f>
        <v>223976.4</v>
      </c>
      <c r="G20" s="17">
        <f t="shared" ref="G20:G25" si="1">$G$26*E20</f>
        <v>191060.4</v>
      </c>
      <c r="H20" s="124">
        <f>J20+L20+N20+P20</f>
        <v>270</v>
      </c>
      <c r="I20" s="124">
        <f>K20+M20+O20+Q20</f>
        <v>210</v>
      </c>
      <c r="J20" s="121">
        <v>90</v>
      </c>
      <c r="K20" s="125">
        <v>90</v>
      </c>
      <c r="L20" s="121">
        <v>90</v>
      </c>
      <c r="M20" s="124">
        <v>30</v>
      </c>
      <c r="N20" s="121">
        <v>90</v>
      </c>
      <c r="O20" s="126">
        <v>90</v>
      </c>
      <c r="P20" s="121"/>
      <c r="Q20" s="124"/>
      <c r="R20" s="13">
        <f t="shared" ref="R20:S26" si="2">J20+L20+N20+P20</f>
        <v>270</v>
      </c>
      <c r="S20" s="13">
        <f t="shared" si="2"/>
        <v>210</v>
      </c>
      <c r="T20" s="13">
        <f>S20-R20</f>
        <v>-60</v>
      </c>
      <c r="U20" s="24"/>
      <c r="V20" s="124">
        <f>O20/N20*100</f>
        <v>100</v>
      </c>
      <c r="W20" s="124">
        <f t="shared" ref="W20:W26" si="3">G20/F20*100</f>
        <v>85.303808794140807</v>
      </c>
      <c r="X20" s="77">
        <f t="shared" ref="X20:X26" si="4">V20/W20*100</f>
        <v>117.22805981773303</v>
      </c>
    </row>
    <row r="21" spans="1:24" ht="45" customHeight="1">
      <c r="A21" s="121">
        <v>2</v>
      </c>
      <c r="B21" s="468" t="s">
        <v>370</v>
      </c>
      <c r="C21" s="468"/>
      <c r="D21" s="122" t="s">
        <v>185</v>
      </c>
      <c r="E21" s="123">
        <v>0.1</v>
      </c>
      <c r="F21" s="17">
        <f t="shared" si="0"/>
        <v>74658.8</v>
      </c>
      <c r="G21" s="17">
        <f t="shared" si="1"/>
        <v>63686.8</v>
      </c>
      <c r="H21" s="124">
        <f t="shared" ref="H21:I25" si="5">J21+L21+N21+P21</f>
        <v>3</v>
      </c>
      <c r="I21" s="124">
        <f t="shared" si="5"/>
        <v>11</v>
      </c>
      <c r="J21" s="121">
        <v>1</v>
      </c>
      <c r="K21" s="125">
        <v>0</v>
      </c>
      <c r="L21" s="121">
        <v>1</v>
      </c>
      <c r="M21" s="124">
        <v>10</v>
      </c>
      <c r="N21" s="121">
        <v>1</v>
      </c>
      <c r="O21" s="126">
        <v>1</v>
      </c>
      <c r="P21" s="121"/>
      <c r="Q21" s="124"/>
      <c r="R21" s="13">
        <f t="shared" si="2"/>
        <v>3</v>
      </c>
      <c r="S21" s="13">
        <f t="shared" si="2"/>
        <v>11</v>
      </c>
      <c r="T21" s="13">
        <f t="shared" ref="T21:T26" si="6">S21-R21</f>
        <v>8</v>
      </c>
      <c r="U21" s="24"/>
      <c r="V21" s="124">
        <f t="shared" ref="V21:V26" si="7">O21/N21*100</f>
        <v>100</v>
      </c>
      <c r="W21" s="124">
        <f t="shared" si="3"/>
        <v>85.303808794140807</v>
      </c>
      <c r="X21" s="77">
        <f t="shared" si="4"/>
        <v>117.22805981773303</v>
      </c>
    </row>
    <row r="22" spans="1:24" ht="45" customHeight="1">
      <c r="A22" s="121">
        <v>3</v>
      </c>
      <c r="B22" s="468" t="s">
        <v>364</v>
      </c>
      <c r="C22" s="468"/>
      <c r="D22" s="122" t="s">
        <v>88</v>
      </c>
      <c r="E22" s="123">
        <v>0.2</v>
      </c>
      <c r="F22" s="17">
        <f t="shared" si="0"/>
        <v>149317.6</v>
      </c>
      <c r="G22" s="17">
        <f t="shared" si="1"/>
        <v>127373.6</v>
      </c>
      <c r="H22" s="124">
        <f t="shared" si="5"/>
        <v>9</v>
      </c>
      <c r="I22" s="124">
        <f t="shared" si="5"/>
        <v>26</v>
      </c>
      <c r="J22" s="121">
        <v>3</v>
      </c>
      <c r="K22" s="125">
        <v>3</v>
      </c>
      <c r="L22" s="121">
        <v>3</v>
      </c>
      <c r="M22" s="124">
        <v>20</v>
      </c>
      <c r="N22" s="121">
        <v>3</v>
      </c>
      <c r="O22" s="126">
        <v>3</v>
      </c>
      <c r="P22" s="121"/>
      <c r="Q22" s="124"/>
      <c r="R22" s="13">
        <f t="shared" si="2"/>
        <v>9</v>
      </c>
      <c r="S22" s="13">
        <f t="shared" si="2"/>
        <v>26</v>
      </c>
      <c r="T22" s="13">
        <f t="shared" si="6"/>
        <v>17</v>
      </c>
      <c r="U22" s="24"/>
      <c r="V22" s="124">
        <f t="shared" si="7"/>
        <v>100</v>
      </c>
      <c r="W22" s="124">
        <f t="shared" si="3"/>
        <v>85.303808794140807</v>
      </c>
      <c r="X22" s="77">
        <f t="shared" si="4"/>
        <v>117.22805981773303</v>
      </c>
    </row>
    <row r="23" spans="1:24" ht="45" customHeight="1">
      <c r="A23" s="121">
        <v>4</v>
      </c>
      <c r="B23" s="468" t="s">
        <v>373</v>
      </c>
      <c r="C23" s="468"/>
      <c r="D23" s="122" t="s">
        <v>45</v>
      </c>
      <c r="E23" s="123">
        <v>0.1</v>
      </c>
      <c r="F23" s="17">
        <f t="shared" si="0"/>
        <v>74658.8</v>
      </c>
      <c r="G23" s="17">
        <f t="shared" si="1"/>
        <v>63686.8</v>
      </c>
      <c r="H23" s="124">
        <f t="shared" si="5"/>
        <v>3</v>
      </c>
      <c r="I23" s="124">
        <f t="shared" si="5"/>
        <v>4</v>
      </c>
      <c r="J23" s="121">
        <v>1</v>
      </c>
      <c r="K23" s="125">
        <v>1</v>
      </c>
      <c r="L23" s="121">
        <v>1</v>
      </c>
      <c r="M23" s="124">
        <v>0</v>
      </c>
      <c r="N23" s="121">
        <v>1</v>
      </c>
      <c r="O23" s="126">
        <v>3</v>
      </c>
      <c r="P23" s="121"/>
      <c r="Q23" s="124"/>
      <c r="R23" s="13">
        <f t="shared" si="2"/>
        <v>3</v>
      </c>
      <c r="S23" s="13">
        <f t="shared" si="2"/>
        <v>4</v>
      </c>
      <c r="T23" s="13">
        <f t="shared" si="6"/>
        <v>1</v>
      </c>
      <c r="U23" s="24"/>
      <c r="V23" s="124">
        <f t="shared" si="7"/>
        <v>300</v>
      </c>
      <c r="W23" s="124">
        <f t="shared" si="3"/>
        <v>85.303808794140807</v>
      </c>
      <c r="X23" s="77">
        <f t="shared" si="4"/>
        <v>351.68417945319914</v>
      </c>
    </row>
    <row r="24" spans="1:24" ht="45" customHeight="1">
      <c r="A24" s="121">
        <v>5</v>
      </c>
      <c r="B24" s="468" t="s">
        <v>371</v>
      </c>
      <c r="C24" s="468"/>
      <c r="D24" s="122" t="s">
        <v>70</v>
      </c>
      <c r="E24" s="123">
        <v>0.1</v>
      </c>
      <c r="F24" s="17">
        <f t="shared" si="0"/>
        <v>74658.8</v>
      </c>
      <c r="G24" s="17">
        <f t="shared" si="1"/>
        <v>63686.8</v>
      </c>
      <c r="H24" s="124">
        <f t="shared" si="5"/>
        <v>1</v>
      </c>
      <c r="I24" s="124">
        <f t="shared" si="5"/>
        <v>13</v>
      </c>
      <c r="J24" s="121">
        <v>0</v>
      </c>
      <c r="K24" s="125">
        <v>1</v>
      </c>
      <c r="L24" s="121">
        <v>1</v>
      </c>
      <c r="M24" s="124">
        <v>10</v>
      </c>
      <c r="N24" s="121">
        <v>0</v>
      </c>
      <c r="O24" s="126">
        <v>2</v>
      </c>
      <c r="P24" s="121"/>
      <c r="Q24" s="124"/>
      <c r="R24" s="13">
        <f t="shared" si="2"/>
        <v>1</v>
      </c>
      <c r="S24" s="13">
        <f t="shared" si="2"/>
        <v>13</v>
      </c>
      <c r="T24" s="13">
        <f t="shared" si="6"/>
        <v>12</v>
      </c>
      <c r="U24" s="24"/>
      <c r="V24" s="124"/>
      <c r="W24" s="124">
        <f t="shared" si="3"/>
        <v>85.303808794140807</v>
      </c>
      <c r="X24" s="77">
        <f t="shared" si="4"/>
        <v>0</v>
      </c>
    </row>
    <row r="25" spans="1:24" ht="45" customHeight="1">
      <c r="A25" s="121">
        <v>6</v>
      </c>
      <c r="B25" s="468" t="s">
        <v>367</v>
      </c>
      <c r="C25" s="468"/>
      <c r="D25" s="122" t="s">
        <v>43</v>
      </c>
      <c r="E25" s="123">
        <v>0.2</v>
      </c>
      <c r="F25" s="17">
        <f t="shared" si="0"/>
        <v>149317.6</v>
      </c>
      <c r="G25" s="17">
        <f t="shared" si="1"/>
        <v>127373.6</v>
      </c>
      <c r="H25" s="124">
        <f t="shared" si="5"/>
        <v>9</v>
      </c>
      <c r="I25" s="124">
        <f t="shared" si="5"/>
        <v>26</v>
      </c>
      <c r="J25" s="121">
        <v>3</v>
      </c>
      <c r="K25" s="125">
        <v>3</v>
      </c>
      <c r="L25" s="121">
        <v>3</v>
      </c>
      <c r="M25" s="124">
        <v>20</v>
      </c>
      <c r="N25" s="121">
        <v>3</v>
      </c>
      <c r="O25" s="126">
        <v>3</v>
      </c>
      <c r="P25" s="121"/>
      <c r="Q25" s="124"/>
      <c r="R25" s="13">
        <f t="shared" si="2"/>
        <v>9</v>
      </c>
      <c r="S25" s="13">
        <f t="shared" si="2"/>
        <v>26</v>
      </c>
      <c r="T25" s="13">
        <f t="shared" si="6"/>
        <v>17</v>
      </c>
      <c r="U25" s="24"/>
      <c r="V25" s="124">
        <f t="shared" si="7"/>
        <v>100</v>
      </c>
      <c r="W25" s="124">
        <f t="shared" si="3"/>
        <v>85.303808794140807</v>
      </c>
      <c r="X25" s="77">
        <f t="shared" si="4"/>
        <v>117.22805981773303</v>
      </c>
    </row>
    <row r="26" spans="1:24" s="1" customFormat="1" ht="36.75" customHeight="1">
      <c r="A26" s="390" t="s">
        <v>24</v>
      </c>
      <c r="B26" s="391"/>
      <c r="C26" s="392"/>
      <c r="D26" s="18"/>
      <c r="E26" s="54">
        <f>SUM(E20:E25)</f>
        <v>1</v>
      </c>
      <c r="F26" s="39">
        <v>746588</v>
      </c>
      <c r="G26" s="39">
        <v>636868</v>
      </c>
      <c r="H26" s="18">
        <f t="shared" ref="H26:Q26" si="8">SUM(H20:H25)</f>
        <v>295</v>
      </c>
      <c r="I26" s="18">
        <f t="shared" si="8"/>
        <v>290</v>
      </c>
      <c r="J26" s="18">
        <f t="shared" si="8"/>
        <v>98</v>
      </c>
      <c r="K26" s="18">
        <f t="shared" si="8"/>
        <v>98</v>
      </c>
      <c r="L26" s="18">
        <f t="shared" si="8"/>
        <v>99</v>
      </c>
      <c r="M26" s="18">
        <f t="shared" si="8"/>
        <v>90</v>
      </c>
      <c r="N26" s="18">
        <f t="shared" si="8"/>
        <v>98</v>
      </c>
      <c r="O26" s="18">
        <f t="shared" si="8"/>
        <v>102</v>
      </c>
      <c r="P26" s="18">
        <f t="shared" si="8"/>
        <v>0</v>
      </c>
      <c r="Q26" s="18">
        <f t="shared" si="8"/>
        <v>0</v>
      </c>
      <c r="R26" s="14">
        <f t="shared" si="2"/>
        <v>295</v>
      </c>
      <c r="S26" s="14">
        <f t="shared" si="2"/>
        <v>290</v>
      </c>
      <c r="T26" s="14">
        <f t="shared" si="6"/>
        <v>-5</v>
      </c>
      <c r="U26" s="14"/>
      <c r="V26" s="124">
        <f t="shared" si="7"/>
        <v>104.08163265306123</v>
      </c>
      <c r="W26" s="124">
        <f t="shared" si="3"/>
        <v>85.303808794140807</v>
      </c>
      <c r="X26" s="77">
        <f t="shared" si="4"/>
        <v>122.01287858580379</v>
      </c>
    </row>
    <row r="27" spans="1:24" s="6" customFormat="1" ht="14.25" customHeight="1">
      <c r="F27" s="10"/>
    </row>
    <row r="28" spans="1:24" s="6" customFormat="1" ht="14.25" customHeight="1">
      <c r="B28" s="11" t="s">
        <v>25</v>
      </c>
      <c r="F28" s="10"/>
      <c r="H28" s="6" t="s">
        <v>26</v>
      </c>
    </row>
    <row r="29" spans="1:24">
      <c r="J29" s="88"/>
      <c r="K29" s="88"/>
      <c r="L29" s="88"/>
      <c r="M29" s="88"/>
      <c r="N29" s="88"/>
      <c r="O29" s="88"/>
      <c r="P29" s="88"/>
    </row>
    <row r="30" spans="1:24">
      <c r="J30" s="88"/>
      <c r="K30" s="88"/>
      <c r="L30" s="88"/>
      <c r="M30" s="88"/>
      <c r="N30" s="88"/>
      <c r="O30" s="88"/>
      <c r="P30" s="88"/>
    </row>
    <row r="31" spans="1:24">
      <c r="J31" s="88"/>
      <c r="K31" s="88"/>
      <c r="L31" s="88"/>
      <c r="M31" s="88"/>
      <c r="N31" s="88"/>
      <c r="O31" s="88"/>
      <c r="P31" s="88"/>
    </row>
  </sheetData>
  <sheetProtection sheet="1" objects="1" scenarios="1"/>
  <mergeCells count="34">
    <mergeCell ref="A13:B13"/>
    <mergeCell ref="A1:X1"/>
    <mergeCell ref="A2:X2"/>
    <mergeCell ref="A3:X3"/>
    <mergeCell ref="A4:X4"/>
    <mergeCell ref="A5:X5"/>
    <mergeCell ref="A6:X6"/>
    <mergeCell ref="A7:X7"/>
    <mergeCell ref="A9:B9"/>
    <mergeCell ref="A10:B10"/>
    <mergeCell ref="A11:B11"/>
    <mergeCell ref="A12:B12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N18:O18"/>
    <mergeCell ref="A26:C26"/>
    <mergeCell ref="P18:Q18"/>
    <mergeCell ref="R18:T18"/>
    <mergeCell ref="U18:U19"/>
    <mergeCell ref="V18:X18"/>
    <mergeCell ref="B19:C19"/>
    <mergeCell ref="B20:C20"/>
    <mergeCell ref="B21:C21"/>
    <mergeCell ref="B22:C22"/>
    <mergeCell ref="B23:C23"/>
    <mergeCell ref="B24:C24"/>
    <mergeCell ref="B25:C25"/>
  </mergeCells>
  <printOptions horizontalCentered="1"/>
  <pageMargins left="0.11811023622047245" right="0.11811023622047245" top="0.55118110236220474" bottom="0.35433070866141736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opLeftCell="C18" workbookViewId="0">
      <selection activeCell="U27" sqref="U27"/>
    </sheetView>
  </sheetViews>
  <sheetFormatPr baseColWidth="10" defaultRowHeight="12.75"/>
  <cols>
    <col min="1" max="1" width="5.42578125" style="35" customWidth="1"/>
    <col min="2" max="2" width="12" style="35" customWidth="1"/>
    <col min="3" max="3" width="40.7109375" style="35" customWidth="1"/>
    <col min="4" max="4" width="12.28515625" style="35" customWidth="1"/>
    <col min="5" max="5" width="10.85546875" style="35" customWidth="1"/>
    <col min="6" max="6" width="12.140625" style="35" customWidth="1"/>
    <col min="7" max="7" width="12.28515625" style="35" customWidth="1"/>
    <col min="8" max="8" width="10.5703125" style="35" hidden="1" customWidth="1"/>
    <col min="9" max="13" width="9.28515625" style="35" hidden="1" customWidth="1"/>
    <col min="14" max="15" width="9.28515625" style="35" customWidth="1"/>
    <col min="16" max="17" width="9.28515625" style="35" hidden="1" customWidth="1"/>
    <col min="18" max="20" width="9.28515625" style="35" customWidth="1"/>
    <col min="21" max="21" width="21.7109375" style="35" customWidth="1"/>
    <col min="22" max="24" width="8.710937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t="12.75" hidden="1" customHeight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t="12.75" hidden="1" customHeight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 ht="12.75" customHeight="1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469" t="s">
        <v>36</v>
      </c>
      <c r="B9" s="469"/>
      <c r="C9" s="31" t="s">
        <v>355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469" t="s">
        <v>0</v>
      </c>
      <c r="B10" s="469"/>
      <c r="C10" s="31" t="s">
        <v>168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469" t="s">
        <v>62</v>
      </c>
      <c r="B11" s="469"/>
      <c r="C11" s="31" t="s">
        <v>374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469" t="s">
        <v>6</v>
      </c>
      <c r="B12" s="469"/>
      <c r="C12" s="31" t="s">
        <v>375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469" t="s">
        <v>358</v>
      </c>
      <c r="B13" s="469"/>
      <c r="C13" s="31" t="s">
        <v>359</v>
      </c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  <c r="U14" s="45"/>
    </row>
    <row r="15" spans="1:24">
      <c r="A15" s="383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</row>
    <row r="16" spans="1:24" ht="25.5" customHeight="1">
      <c r="A16" s="373" t="s">
        <v>360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</row>
    <row r="17" spans="1:2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45" customHeight="1">
      <c r="A20" s="121">
        <v>1</v>
      </c>
      <c r="B20" s="468" t="s">
        <v>361</v>
      </c>
      <c r="C20" s="468"/>
      <c r="D20" s="122" t="s">
        <v>362</v>
      </c>
      <c r="E20" s="123">
        <v>0.3</v>
      </c>
      <c r="F20" s="17">
        <f t="shared" ref="F20:F25" si="0">$F$26*E20</f>
        <v>673415.1</v>
      </c>
      <c r="G20" s="17">
        <f t="shared" ref="G20:G25" si="1">$G$26*E20</f>
        <v>593446.19999999995</v>
      </c>
      <c r="H20" s="124">
        <f>J20+L20+N20+P20</f>
        <v>270</v>
      </c>
      <c r="I20" s="124">
        <f>K20+M20+O20+Q20</f>
        <v>210</v>
      </c>
      <c r="J20" s="121">
        <v>90</v>
      </c>
      <c r="K20" s="125">
        <v>90</v>
      </c>
      <c r="L20" s="121">
        <v>90</v>
      </c>
      <c r="M20" s="124">
        <v>30</v>
      </c>
      <c r="N20" s="121">
        <v>90</v>
      </c>
      <c r="O20" s="126">
        <v>90</v>
      </c>
      <c r="P20" s="121"/>
      <c r="Q20" s="124"/>
      <c r="R20" s="129">
        <f t="shared" ref="R20:S26" si="2">J20+L20+N20+P20</f>
        <v>270</v>
      </c>
      <c r="S20" s="129">
        <f t="shared" si="2"/>
        <v>210</v>
      </c>
      <c r="T20" s="129">
        <f>S20-R20</f>
        <v>-60</v>
      </c>
      <c r="U20" s="21"/>
      <c r="V20" s="124">
        <f>O20/N20*100</f>
        <v>100</v>
      </c>
      <c r="W20" s="124">
        <f t="shared" ref="W20:W26" si="3">G20/F20*100</f>
        <v>88.124872756788491</v>
      </c>
      <c r="X20" s="124">
        <f t="shared" ref="X20:X26" si="4">V20/W20*100</f>
        <v>113.47534115139671</v>
      </c>
    </row>
    <row r="21" spans="1:24" ht="45" customHeight="1">
      <c r="A21" s="121">
        <v>2</v>
      </c>
      <c r="B21" s="468" t="s">
        <v>370</v>
      </c>
      <c r="C21" s="468"/>
      <c r="D21" s="122" t="s">
        <v>185</v>
      </c>
      <c r="E21" s="123">
        <v>0.1</v>
      </c>
      <c r="F21" s="17">
        <f t="shared" si="0"/>
        <v>224471.7</v>
      </c>
      <c r="G21" s="17">
        <f t="shared" si="1"/>
        <v>197815.40000000002</v>
      </c>
      <c r="H21" s="124">
        <f t="shared" ref="H21:I25" si="5">J21+L21+N21+P21</f>
        <v>3</v>
      </c>
      <c r="I21" s="124">
        <f t="shared" si="5"/>
        <v>13</v>
      </c>
      <c r="J21" s="121">
        <v>1</v>
      </c>
      <c r="K21" s="125">
        <v>1</v>
      </c>
      <c r="L21" s="121">
        <v>1</v>
      </c>
      <c r="M21" s="124">
        <v>10</v>
      </c>
      <c r="N21" s="121">
        <v>1</v>
      </c>
      <c r="O21" s="126">
        <v>2</v>
      </c>
      <c r="P21" s="121"/>
      <c r="Q21" s="124"/>
      <c r="R21" s="129">
        <f t="shared" si="2"/>
        <v>3</v>
      </c>
      <c r="S21" s="129">
        <f t="shared" si="2"/>
        <v>13</v>
      </c>
      <c r="T21" s="129">
        <f t="shared" ref="T21:T26" si="6">S21-R21</f>
        <v>10</v>
      </c>
      <c r="U21" s="24"/>
      <c r="V21" s="124">
        <f t="shared" ref="V21:V26" si="7">O21/N21*100</f>
        <v>200</v>
      </c>
      <c r="W21" s="124">
        <f t="shared" si="3"/>
        <v>88.124872756788491</v>
      </c>
      <c r="X21" s="124">
        <f t="shared" si="4"/>
        <v>226.95068230279341</v>
      </c>
    </row>
    <row r="22" spans="1:24" ht="45" customHeight="1">
      <c r="A22" s="121">
        <v>3</v>
      </c>
      <c r="B22" s="468" t="s">
        <v>364</v>
      </c>
      <c r="C22" s="468"/>
      <c r="D22" s="122" t="s">
        <v>88</v>
      </c>
      <c r="E22" s="123">
        <v>0.2</v>
      </c>
      <c r="F22" s="17">
        <f t="shared" si="0"/>
        <v>448943.4</v>
      </c>
      <c r="G22" s="17">
        <f t="shared" si="1"/>
        <v>395630.80000000005</v>
      </c>
      <c r="H22" s="124">
        <f t="shared" si="5"/>
        <v>9</v>
      </c>
      <c r="I22" s="124">
        <f t="shared" si="5"/>
        <v>26</v>
      </c>
      <c r="J22" s="121">
        <v>3</v>
      </c>
      <c r="K22" s="125">
        <v>3</v>
      </c>
      <c r="L22" s="121">
        <v>3</v>
      </c>
      <c r="M22" s="124">
        <v>20</v>
      </c>
      <c r="N22" s="121">
        <v>3</v>
      </c>
      <c r="O22" s="126">
        <v>3</v>
      </c>
      <c r="P22" s="121"/>
      <c r="Q22" s="124"/>
      <c r="R22" s="129">
        <f t="shared" si="2"/>
        <v>9</v>
      </c>
      <c r="S22" s="129">
        <f t="shared" si="2"/>
        <v>26</v>
      </c>
      <c r="T22" s="129">
        <f t="shared" si="6"/>
        <v>17</v>
      </c>
      <c r="U22" s="24"/>
      <c r="V22" s="124">
        <f t="shared" si="7"/>
        <v>100</v>
      </c>
      <c r="W22" s="124">
        <f t="shared" si="3"/>
        <v>88.124872756788491</v>
      </c>
      <c r="X22" s="124">
        <f t="shared" si="4"/>
        <v>113.47534115139671</v>
      </c>
    </row>
    <row r="23" spans="1:24" ht="45" customHeight="1">
      <c r="A23" s="121">
        <v>4</v>
      </c>
      <c r="B23" s="468" t="s">
        <v>373</v>
      </c>
      <c r="C23" s="468"/>
      <c r="D23" s="122" t="s">
        <v>45</v>
      </c>
      <c r="E23" s="123">
        <v>0.1</v>
      </c>
      <c r="F23" s="17">
        <f t="shared" si="0"/>
        <v>224471.7</v>
      </c>
      <c r="G23" s="17">
        <f t="shared" si="1"/>
        <v>197815.40000000002</v>
      </c>
      <c r="H23" s="124">
        <f t="shared" si="5"/>
        <v>3</v>
      </c>
      <c r="I23" s="124">
        <f t="shared" si="5"/>
        <v>12</v>
      </c>
      <c r="J23" s="121">
        <v>1</v>
      </c>
      <c r="K23" s="125">
        <v>1</v>
      </c>
      <c r="L23" s="121">
        <v>1</v>
      </c>
      <c r="M23" s="124">
        <v>10</v>
      </c>
      <c r="N23" s="121">
        <v>1</v>
      </c>
      <c r="O23" s="126">
        <v>1</v>
      </c>
      <c r="P23" s="121"/>
      <c r="Q23" s="124"/>
      <c r="R23" s="129">
        <f t="shared" si="2"/>
        <v>3</v>
      </c>
      <c r="S23" s="129">
        <f t="shared" si="2"/>
        <v>12</v>
      </c>
      <c r="T23" s="129">
        <f t="shared" si="6"/>
        <v>9</v>
      </c>
      <c r="U23" s="24"/>
      <c r="V23" s="124">
        <f t="shared" si="7"/>
        <v>100</v>
      </c>
      <c r="W23" s="124">
        <f t="shared" si="3"/>
        <v>88.124872756788491</v>
      </c>
      <c r="X23" s="124">
        <f t="shared" si="4"/>
        <v>113.47534115139671</v>
      </c>
    </row>
    <row r="24" spans="1:24" ht="45" customHeight="1">
      <c r="A24" s="121">
        <v>5</v>
      </c>
      <c r="B24" s="468" t="s">
        <v>376</v>
      </c>
      <c r="C24" s="468"/>
      <c r="D24" s="122" t="s">
        <v>70</v>
      </c>
      <c r="E24" s="123">
        <v>0.1</v>
      </c>
      <c r="F24" s="17">
        <f t="shared" si="0"/>
        <v>224471.7</v>
      </c>
      <c r="G24" s="17">
        <f t="shared" si="1"/>
        <v>197815.40000000002</v>
      </c>
      <c r="H24" s="124">
        <f t="shared" si="5"/>
        <v>1</v>
      </c>
      <c r="I24" s="124">
        <f t="shared" si="5"/>
        <v>12</v>
      </c>
      <c r="J24" s="121">
        <v>0</v>
      </c>
      <c r="K24" s="125">
        <v>0</v>
      </c>
      <c r="L24" s="121">
        <v>1</v>
      </c>
      <c r="M24" s="124">
        <v>10</v>
      </c>
      <c r="N24" s="121">
        <v>0</v>
      </c>
      <c r="O24" s="126">
        <v>2</v>
      </c>
      <c r="P24" s="121"/>
      <c r="Q24" s="124"/>
      <c r="R24" s="129">
        <f t="shared" si="2"/>
        <v>1</v>
      </c>
      <c r="S24" s="129">
        <f t="shared" si="2"/>
        <v>12</v>
      </c>
      <c r="T24" s="129">
        <f t="shared" si="6"/>
        <v>11</v>
      </c>
      <c r="U24" s="24"/>
      <c r="V24" s="124"/>
      <c r="W24" s="124">
        <f t="shared" si="3"/>
        <v>88.124872756788491</v>
      </c>
      <c r="X24" s="124">
        <f t="shared" si="4"/>
        <v>0</v>
      </c>
    </row>
    <row r="25" spans="1:24" ht="45" customHeight="1">
      <c r="A25" s="121">
        <v>6</v>
      </c>
      <c r="B25" s="468" t="s">
        <v>367</v>
      </c>
      <c r="C25" s="468"/>
      <c r="D25" s="122" t="s">
        <v>43</v>
      </c>
      <c r="E25" s="123">
        <v>0.2</v>
      </c>
      <c r="F25" s="17">
        <f t="shared" si="0"/>
        <v>448943.4</v>
      </c>
      <c r="G25" s="17">
        <f t="shared" si="1"/>
        <v>395630.80000000005</v>
      </c>
      <c r="H25" s="124">
        <f t="shared" si="5"/>
        <v>9</v>
      </c>
      <c r="I25" s="124">
        <f t="shared" si="5"/>
        <v>16</v>
      </c>
      <c r="J25" s="121">
        <v>3</v>
      </c>
      <c r="K25" s="125">
        <v>3</v>
      </c>
      <c r="L25" s="121">
        <v>3</v>
      </c>
      <c r="M25" s="124">
        <v>10</v>
      </c>
      <c r="N25" s="121">
        <v>3</v>
      </c>
      <c r="O25" s="126">
        <v>3</v>
      </c>
      <c r="P25" s="121"/>
      <c r="Q25" s="124"/>
      <c r="R25" s="129">
        <f t="shared" si="2"/>
        <v>9</v>
      </c>
      <c r="S25" s="129">
        <f t="shared" si="2"/>
        <v>16</v>
      </c>
      <c r="T25" s="129">
        <f t="shared" si="6"/>
        <v>7</v>
      </c>
      <c r="U25" s="24"/>
      <c r="V25" s="124">
        <f t="shared" si="7"/>
        <v>100</v>
      </c>
      <c r="W25" s="124">
        <f t="shared" si="3"/>
        <v>88.124872756788491</v>
      </c>
      <c r="X25" s="124">
        <f t="shared" si="4"/>
        <v>113.47534115139671</v>
      </c>
    </row>
    <row r="26" spans="1:24" s="1" customFormat="1" ht="36.75" customHeight="1">
      <c r="A26" s="390" t="s">
        <v>24</v>
      </c>
      <c r="B26" s="391"/>
      <c r="C26" s="392"/>
      <c r="D26" s="53"/>
      <c r="E26" s="54">
        <f>SUM(E20:E25)</f>
        <v>1</v>
      </c>
      <c r="F26" s="19">
        <v>2244717</v>
      </c>
      <c r="G26" s="130">
        <v>1978154</v>
      </c>
      <c r="H26" s="53">
        <f t="shared" ref="H26:Q26" si="8">SUM(H20:H25)</f>
        <v>295</v>
      </c>
      <c r="I26" s="53">
        <f t="shared" si="8"/>
        <v>289</v>
      </c>
      <c r="J26" s="53">
        <f t="shared" si="8"/>
        <v>98</v>
      </c>
      <c r="K26" s="53">
        <f t="shared" si="8"/>
        <v>98</v>
      </c>
      <c r="L26" s="53">
        <f t="shared" si="8"/>
        <v>99</v>
      </c>
      <c r="M26" s="53">
        <f t="shared" si="8"/>
        <v>90</v>
      </c>
      <c r="N26" s="53">
        <f t="shared" si="8"/>
        <v>98</v>
      </c>
      <c r="O26" s="53">
        <f t="shared" si="8"/>
        <v>101</v>
      </c>
      <c r="P26" s="53">
        <f t="shared" si="8"/>
        <v>0</v>
      </c>
      <c r="Q26" s="53">
        <f t="shared" si="8"/>
        <v>0</v>
      </c>
      <c r="R26" s="14">
        <f t="shared" si="2"/>
        <v>295</v>
      </c>
      <c r="S26" s="14">
        <f t="shared" si="2"/>
        <v>289</v>
      </c>
      <c r="T26" s="14">
        <f t="shared" si="6"/>
        <v>-6</v>
      </c>
      <c r="U26" s="131"/>
      <c r="V26" s="124">
        <f t="shared" si="7"/>
        <v>103.0612244897959</v>
      </c>
      <c r="W26" s="124">
        <f t="shared" si="3"/>
        <v>88.124872756788491</v>
      </c>
      <c r="X26" s="124">
        <f t="shared" si="4"/>
        <v>116.94907608460272</v>
      </c>
    </row>
    <row r="27" spans="1:24" s="6" customFormat="1" ht="14.25" customHeight="1">
      <c r="F27" s="10"/>
    </row>
    <row r="28" spans="1:24" s="6" customFormat="1" ht="14.25" customHeight="1">
      <c r="B28" s="11" t="s">
        <v>25</v>
      </c>
      <c r="F28" s="10"/>
      <c r="H28" s="6" t="s">
        <v>26</v>
      </c>
    </row>
    <row r="29" spans="1:24">
      <c r="J29" s="88"/>
      <c r="K29" s="88"/>
      <c r="L29" s="88"/>
      <c r="M29" s="88"/>
      <c r="N29" s="88"/>
      <c r="O29" s="88"/>
      <c r="P29" s="88"/>
    </row>
    <row r="30" spans="1:24">
      <c r="J30" s="88"/>
      <c r="K30" s="88"/>
      <c r="L30" s="88"/>
      <c r="M30" s="88"/>
      <c r="N30" s="88"/>
      <c r="O30" s="88"/>
      <c r="P30" s="88"/>
    </row>
    <row r="31" spans="1:24">
      <c r="J31" s="88"/>
      <c r="K31" s="88"/>
      <c r="L31" s="88"/>
      <c r="M31" s="88"/>
      <c r="N31" s="88"/>
      <c r="O31" s="88"/>
      <c r="P31" s="88"/>
    </row>
    <row r="32" spans="1:24">
      <c r="J32" s="88"/>
      <c r="K32" s="88"/>
      <c r="L32" s="88"/>
      <c r="M32" s="88"/>
      <c r="N32" s="88"/>
      <c r="O32" s="88"/>
      <c r="P32" s="88"/>
    </row>
    <row r="33" spans="10:16">
      <c r="J33" s="88"/>
      <c r="K33" s="88"/>
      <c r="L33" s="88"/>
      <c r="M33" s="88"/>
      <c r="N33" s="88"/>
      <c r="O33" s="88"/>
      <c r="P33" s="88"/>
    </row>
    <row r="34" spans="10:16">
      <c r="J34" s="88"/>
      <c r="K34" s="88"/>
      <c r="L34" s="88"/>
      <c r="M34" s="88"/>
      <c r="N34" s="88"/>
      <c r="O34" s="88"/>
      <c r="P34" s="88"/>
    </row>
    <row r="35" spans="10:16">
      <c r="J35" s="88"/>
      <c r="K35" s="88"/>
      <c r="L35" s="88"/>
      <c r="M35" s="88"/>
      <c r="N35" s="88"/>
      <c r="O35" s="88"/>
      <c r="P35" s="88"/>
    </row>
    <row r="36" spans="10:16">
      <c r="J36" s="88"/>
      <c r="K36" s="88"/>
      <c r="L36" s="88"/>
      <c r="M36" s="88"/>
      <c r="N36" s="88"/>
      <c r="O36" s="88"/>
      <c r="P36" s="88"/>
    </row>
    <row r="37" spans="10:16">
      <c r="J37" s="88"/>
      <c r="K37" s="88"/>
      <c r="L37" s="88"/>
      <c r="M37" s="88"/>
      <c r="N37" s="88"/>
      <c r="O37" s="88"/>
      <c r="P37" s="88"/>
    </row>
    <row r="38" spans="10:16">
      <c r="J38" s="88"/>
      <c r="K38" s="88"/>
      <c r="L38" s="88"/>
      <c r="M38" s="88"/>
      <c r="N38" s="88"/>
      <c r="O38" s="88"/>
      <c r="P38" s="88"/>
    </row>
    <row r="39" spans="10:16">
      <c r="J39" s="88"/>
      <c r="K39" s="88"/>
      <c r="L39" s="88"/>
      <c r="M39" s="88"/>
      <c r="N39" s="88"/>
      <c r="O39" s="88"/>
      <c r="P39" s="88"/>
    </row>
    <row r="40" spans="10:16">
      <c r="J40" s="88"/>
      <c r="K40" s="88"/>
      <c r="L40" s="88"/>
      <c r="M40" s="88"/>
      <c r="N40" s="88"/>
      <c r="O40" s="88"/>
      <c r="P40" s="88"/>
    </row>
    <row r="41" spans="10:16">
      <c r="J41" s="88"/>
      <c r="K41" s="88"/>
      <c r="L41" s="88"/>
      <c r="M41" s="88"/>
      <c r="N41" s="88"/>
      <c r="O41" s="88"/>
      <c r="P41" s="88"/>
    </row>
    <row r="42" spans="10:16">
      <c r="J42" s="88"/>
      <c r="K42" s="88"/>
      <c r="L42" s="88"/>
      <c r="M42" s="88"/>
      <c r="N42" s="88"/>
      <c r="O42" s="88"/>
      <c r="P42" s="88"/>
    </row>
    <row r="43" spans="10:16">
      <c r="J43" s="88"/>
      <c r="K43" s="88"/>
      <c r="L43" s="88"/>
      <c r="M43" s="88"/>
      <c r="N43" s="88"/>
      <c r="O43" s="88"/>
      <c r="P43" s="88"/>
    </row>
    <row r="44" spans="10:16">
      <c r="J44" s="88"/>
      <c r="K44" s="88"/>
      <c r="L44" s="88"/>
      <c r="M44" s="88"/>
      <c r="N44" s="88"/>
      <c r="O44" s="88"/>
      <c r="P44" s="88"/>
    </row>
    <row r="45" spans="10:16">
      <c r="J45" s="88"/>
      <c r="K45" s="88"/>
      <c r="L45" s="88"/>
      <c r="M45" s="88"/>
      <c r="N45" s="88"/>
      <c r="O45" s="88"/>
      <c r="P45" s="88"/>
    </row>
  </sheetData>
  <sheetProtection sheet="1" objects="1" scenarios="1"/>
  <mergeCells count="34">
    <mergeCell ref="A13:B13"/>
    <mergeCell ref="A1:X1"/>
    <mergeCell ref="A2:X2"/>
    <mergeCell ref="A3:X3"/>
    <mergeCell ref="A4:X4"/>
    <mergeCell ref="A5:X5"/>
    <mergeCell ref="A6:X6"/>
    <mergeCell ref="A7:X7"/>
    <mergeCell ref="A9:B9"/>
    <mergeCell ref="A10:B10"/>
    <mergeCell ref="A11:B11"/>
    <mergeCell ref="A12:B12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N18:O18"/>
    <mergeCell ref="A26:C26"/>
    <mergeCell ref="P18:Q18"/>
    <mergeCell ref="R18:T18"/>
    <mergeCell ref="U18:U19"/>
    <mergeCell ref="V18:X18"/>
    <mergeCell ref="B19:C19"/>
    <mergeCell ref="B20:C20"/>
    <mergeCell ref="B21:C21"/>
    <mergeCell ref="B22:C22"/>
    <mergeCell ref="B23:C23"/>
    <mergeCell ref="B24:C24"/>
    <mergeCell ref="B25:C25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topLeftCell="C15" workbookViewId="0">
      <selection activeCell="U23" sqref="U23"/>
    </sheetView>
  </sheetViews>
  <sheetFormatPr baseColWidth="10" defaultRowHeight="12.75"/>
  <cols>
    <col min="1" max="1" width="5.42578125" style="35" customWidth="1"/>
    <col min="2" max="2" width="12" style="35" customWidth="1"/>
    <col min="3" max="3" width="40.7109375" style="35" customWidth="1"/>
    <col min="4" max="4" width="12.28515625" style="35" customWidth="1"/>
    <col min="5" max="5" width="10.7109375" style="35" customWidth="1"/>
    <col min="6" max="6" width="13.42578125" style="35" customWidth="1"/>
    <col min="7" max="7" width="12.7109375" style="35" customWidth="1"/>
    <col min="8" max="13" width="9.28515625" style="35" hidden="1" customWidth="1"/>
    <col min="14" max="15" width="9.28515625" style="35" customWidth="1"/>
    <col min="16" max="17" width="9.28515625" style="35" hidden="1" customWidth="1"/>
    <col min="18" max="20" width="9.28515625" style="35" customWidth="1"/>
    <col min="21" max="21" width="19.7109375" style="35" customWidth="1"/>
    <col min="22" max="24" width="8.8554687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469" t="s">
        <v>36</v>
      </c>
      <c r="B9" s="469"/>
      <c r="C9" s="31" t="s">
        <v>355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469" t="s">
        <v>0</v>
      </c>
      <c r="B10" s="469"/>
      <c r="C10" s="31" t="s">
        <v>168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469" t="s">
        <v>62</v>
      </c>
      <c r="B11" s="469"/>
      <c r="C11" s="31" t="s">
        <v>377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469" t="s">
        <v>6</v>
      </c>
      <c r="B12" s="469"/>
      <c r="C12" s="31" t="s">
        <v>369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469" t="s">
        <v>358</v>
      </c>
      <c r="B13" s="469"/>
      <c r="C13" s="31" t="s">
        <v>359</v>
      </c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  <c r="T14" s="45"/>
      <c r="U14" s="45"/>
      <c r="X14" s="45"/>
    </row>
    <row r="15" spans="1:24">
      <c r="A15" s="383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65"/>
      <c r="W15" s="65"/>
      <c r="X15" s="65"/>
    </row>
    <row r="16" spans="1:24" ht="27.75" customHeight="1">
      <c r="A16" s="373" t="s">
        <v>378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</row>
    <row r="17" spans="1:2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 ht="24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45" customHeight="1">
      <c r="A20" s="121">
        <v>1</v>
      </c>
      <c r="B20" s="472" t="s">
        <v>379</v>
      </c>
      <c r="C20" s="473"/>
      <c r="D20" s="132" t="s">
        <v>380</v>
      </c>
      <c r="E20" s="133">
        <v>0.4</v>
      </c>
      <c r="F20" s="370">
        <f>$F$25*E20</f>
        <v>2728366.4000000004</v>
      </c>
      <c r="G20" s="17">
        <f>$G$25*E20</f>
        <v>2477723.2000000002</v>
      </c>
      <c r="H20" s="124">
        <f>J20+L20+N20+P20</f>
        <v>241650</v>
      </c>
      <c r="I20" s="124">
        <f>K20+M20+O20+Q20</f>
        <v>217545</v>
      </c>
      <c r="J20" s="134">
        <v>80550</v>
      </c>
      <c r="K20" s="135">
        <v>71840</v>
      </c>
      <c r="L20" s="134">
        <v>80550</v>
      </c>
      <c r="M20" s="125">
        <v>76285</v>
      </c>
      <c r="N20" s="134">
        <v>80550</v>
      </c>
      <c r="O20" s="125">
        <v>69420</v>
      </c>
      <c r="P20" s="134"/>
      <c r="Q20" s="125"/>
      <c r="R20" s="13">
        <f t="shared" ref="R20:S25" si="0">J20+L20+N20+P20</f>
        <v>241650</v>
      </c>
      <c r="S20" s="13">
        <v>0</v>
      </c>
      <c r="T20" s="13">
        <f t="shared" ref="T20:T25" si="1">S20-R20</f>
        <v>-241650</v>
      </c>
      <c r="U20" s="136"/>
      <c r="V20" s="124">
        <f t="shared" ref="V20:V25" si="2">O20/N20*100</f>
        <v>86.18249534450652</v>
      </c>
      <c r="W20" s="124">
        <f t="shared" ref="W20:W25" si="3">G20/F20*100</f>
        <v>90.813433269079979</v>
      </c>
      <c r="X20" s="124">
        <f t="shared" ref="X20:X25" si="4">V20/W20*100</f>
        <v>94.900602523360163</v>
      </c>
    </row>
    <row r="21" spans="1:24" ht="45" customHeight="1">
      <c r="A21" s="121">
        <v>2</v>
      </c>
      <c r="B21" s="472" t="s">
        <v>381</v>
      </c>
      <c r="C21" s="473"/>
      <c r="D21" s="137" t="s">
        <v>382</v>
      </c>
      <c r="E21" s="133">
        <v>0.2</v>
      </c>
      <c r="F21" s="17">
        <f>$F$25*E21</f>
        <v>1364183.2000000002</v>
      </c>
      <c r="G21" s="17">
        <f>$G$25*E21</f>
        <v>1238861.6000000001</v>
      </c>
      <c r="H21" s="124">
        <f t="shared" ref="H21:I24" si="5">J21+L21+N21+P21</f>
        <v>75</v>
      </c>
      <c r="I21" s="124">
        <f t="shared" si="5"/>
        <v>55</v>
      </c>
      <c r="J21" s="138">
        <v>25</v>
      </c>
      <c r="K21" s="135">
        <v>18</v>
      </c>
      <c r="L21" s="138">
        <v>25</v>
      </c>
      <c r="M21" s="125">
        <v>14</v>
      </c>
      <c r="N21" s="138">
        <v>25</v>
      </c>
      <c r="O21" s="125">
        <v>23</v>
      </c>
      <c r="P21" s="138"/>
      <c r="Q21" s="125"/>
      <c r="R21" s="13">
        <f t="shared" si="0"/>
        <v>75</v>
      </c>
      <c r="S21" s="13">
        <f t="shared" si="0"/>
        <v>55</v>
      </c>
      <c r="T21" s="13">
        <f t="shared" si="1"/>
        <v>-20</v>
      </c>
      <c r="U21" s="136"/>
      <c r="V21" s="124">
        <f t="shared" si="2"/>
        <v>92</v>
      </c>
      <c r="W21" s="124">
        <f t="shared" si="3"/>
        <v>90.813433269079979</v>
      </c>
      <c r="X21" s="124">
        <f t="shared" si="4"/>
        <v>101.30659825116865</v>
      </c>
    </row>
    <row r="22" spans="1:24" ht="45" customHeight="1">
      <c r="A22" s="121">
        <v>3</v>
      </c>
      <c r="B22" s="472" t="s">
        <v>383</v>
      </c>
      <c r="C22" s="473"/>
      <c r="D22" s="137" t="s">
        <v>185</v>
      </c>
      <c r="E22" s="133">
        <v>0.2</v>
      </c>
      <c r="F22" s="17">
        <f>$F$25*E22</f>
        <v>1364183.2000000002</v>
      </c>
      <c r="G22" s="17">
        <f>$G$25*E22</f>
        <v>1238861.6000000001</v>
      </c>
      <c r="H22" s="124">
        <f t="shared" si="5"/>
        <v>54</v>
      </c>
      <c r="I22" s="124">
        <f t="shared" si="5"/>
        <v>14</v>
      </c>
      <c r="J22" s="138">
        <v>18</v>
      </c>
      <c r="K22" s="135">
        <v>1</v>
      </c>
      <c r="L22" s="138">
        <v>18</v>
      </c>
      <c r="M22" s="125">
        <v>10</v>
      </c>
      <c r="N22" s="138">
        <v>18</v>
      </c>
      <c r="O22" s="125">
        <v>3</v>
      </c>
      <c r="P22" s="138"/>
      <c r="Q22" s="125"/>
      <c r="R22" s="13">
        <f t="shared" si="0"/>
        <v>54</v>
      </c>
      <c r="S22" s="13">
        <f t="shared" si="0"/>
        <v>14</v>
      </c>
      <c r="T22" s="13">
        <f t="shared" si="1"/>
        <v>-40</v>
      </c>
      <c r="U22" s="136"/>
      <c r="V22" s="124">
        <f t="shared" si="2"/>
        <v>16.666666666666664</v>
      </c>
      <c r="W22" s="124">
        <f t="shared" si="3"/>
        <v>90.813433269079979</v>
      </c>
      <c r="X22" s="124">
        <f t="shared" si="4"/>
        <v>18.352644610718958</v>
      </c>
    </row>
    <row r="23" spans="1:24" ht="45" customHeight="1">
      <c r="A23" s="121">
        <v>4</v>
      </c>
      <c r="B23" s="472" t="s">
        <v>384</v>
      </c>
      <c r="C23" s="473"/>
      <c r="D23" s="137" t="s">
        <v>185</v>
      </c>
      <c r="E23" s="133">
        <v>0.1</v>
      </c>
      <c r="F23" s="17">
        <f>$F$25*E23</f>
        <v>682091.60000000009</v>
      </c>
      <c r="G23" s="17">
        <f>$G$25*E23</f>
        <v>619430.80000000005</v>
      </c>
      <c r="H23" s="124">
        <f t="shared" si="5"/>
        <v>21</v>
      </c>
      <c r="I23" s="124">
        <f t="shared" si="5"/>
        <v>37</v>
      </c>
      <c r="J23" s="138">
        <v>7</v>
      </c>
      <c r="K23" s="135">
        <v>9</v>
      </c>
      <c r="L23" s="138">
        <v>7</v>
      </c>
      <c r="M23" s="125">
        <v>16</v>
      </c>
      <c r="N23" s="138">
        <v>7</v>
      </c>
      <c r="O23" s="125">
        <v>12</v>
      </c>
      <c r="P23" s="138"/>
      <c r="Q23" s="125"/>
      <c r="R23" s="13">
        <f t="shared" si="0"/>
        <v>21</v>
      </c>
      <c r="S23" s="13">
        <f t="shared" si="0"/>
        <v>37</v>
      </c>
      <c r="T23" s="13">
        <f t="shared" si="1"/>
        <v>16</v>
      </c>
      <c r="U23" s="136"/>
      <c r="V23" s="124">
        <f t="shared" si="2"/>
        <v>171.42857142857142</v>
      </c>
      <c r="W23" s="124">
        <f t="shared" si="3"/>
        <v>90.813433269079979</v>
      </c>
      <c r="X23" s="124">
        <f t="shared" si="4"/>
        <v>188.77005885310928</v>
      </c>
    </row>
    <row r="24" spans="1:24" ht="45" customHeight="1">
      <c r="A24" s="121">
        <v>5</v>
      </c>
      <c r="B24" s="470" t="s">
        <v>333</v>
      </c>
      <c r="C24" s="471"/>
      <c r="D24" s="137" t="s">
        <v>43</v>
      </c>
      <c r="E24" s="133">
        <v>0.1</v>
      </c>
      <c r="F24" s="17">
        <f>$F$25*E24</f>
        <v>682091.60000000009</v>
      </c>
      <c r="G24" s="17">
        <f>$G$25*E24</f>
        <v>619430.80000000005</v>
      </c>
      <c r="H24" s="124">
        <f t="shared" si="5"/>
        <v>9</v>
      </c>
      <c r="I24" s="124">
        <f t="shared" si="5"/>
        <v>9</v>
      </c>
      <c r="J24" s="138">
        <v>3</v>
      </c>
      <c r="K24" s="135">
        <v>3</v>
      </c>
      <c r="L24" s="139">
        <v>3</v>
      </c>
      <c r="M24" s="125">
        <v>3</v>
      </c>
      <c r="N24" s="139">
        <v>3</v>
      </c>
      <c r="O24" s="125">
        <v>3</v>
      </c>
      <c r="P24" s="139"/>
      <c r="Q24" s="125"/>
      <c r="R24" s="13">
        <f t="shared" si="0"/>
        <v>9</v>
      </c>
      <c r="S24" s="13">
        <f t="shared" si="0"/>
        <v>9</v>
      </c>
      <c r="T24" s="13">
        <f t="shared" si="1"/>
        <v>0</v>
      </c>
      <c r="U24" s="136"/>
      <c r="V24" s="124">
        <f t="shared" si="2"/>
        <v>100</v>
      </c>
      <c r="W24" s="124">
        <f t="shared" si="3"/>
        <v>90.813433269079979</v>
      </c>
      <c r="X24" s="124">
        <f t="shared" si="4"/>
        <v>110.11586766431375</v>
      </c>
    </row>
    <row r="25" spans="1:24" s="1" customFormat="1" ht="36.75" customHeight="1">
      <c r="A25" s="390" t="s">
        <v>24</v>
      </c>
      <c r="B25" s="391"/>
      <c r="C25" s="392"/>
      <c r="D25" s="18"/>
      <c r="E25" s="54">
        <f>SUM(E20:E24)</f>
        <v>1</v>
      </c>
      <c r="F25" s="19">
        <v>6820916</v>
      </c>
      <c r="G25" s="39">
        <v>6194308</v>
      </c>
      <c r="H25" s="18">
        <f t="shared" ref="H25:Q25" si="6">SUM(H20:H24)</f>
        <v>241809</v>
      </c>
      <c r="I25" s="18">
        <f t="shared" si="6"/>
        <v>217660</v>
      </c>
      <c r="J25" s="18">
        <f t="shared" si="6"/>
        <v>80603</v>
      </c>
      <c r="K25" s="18">
        <f t="shared" si="6"/>
        <v>71871</v>
      </c>
      <c r="L25" s="18">
        <f t="shared" si="6"/>
        <v>80603</v>
      </c>
      <c r="M25" s="18">
        <f t="shared" si="6"/>
        <v>76328</v>
      </c>
      <c r="N25" s="18">
        <f t="shared" si="6"/>
        <v>80603</v>
      </c>
      <c r="O25" s="18">
        <f t="shared" si="6"/>
        <v>69461</v>
      </c>
      <c r="P25" s="18">
        <f t="shared" si="6"/>
        <v>0</v>
      </c>
      <c r="Q25" s="18">
        <f t="shared" si="6"/>
        <v>0</v>
      </c>
      <c r="R25" s="14">
        <f t="shared" si="0"/>
        <v>241809</v>
      </c>
      <c r="S25" s="14">
        <f t="shared" si="0"/>
        <v>217660</v>
      </c>
      <c r="T25" s="14">
        <f t="shared" si="1"/>
        <v>-24149</v>
      </c>
      <c r="U25" s="5"/>
      <c r="V25" s="124">
        <f t="shared" si="2"/>
        <v>86.176693175191986</v>
      </c>
      <c r="W25" s="124">
        <f t="shared" si="3"/>
        <v>90.813433269079994</v>
      </c>
      <c r="X25" s="124">
        <f t="shared" si="4"/>
        <v>94.894213414276109</v>
      </c>
    </row>
    <row r="26" spans="1:24" s="6" customFormat="1" ht="14.25" customHeight="1">
      <c r="F26" s="10"/>
    </row>
    <row r="27" spans="1:24" s="6" customFormat="1" ht="14.25" customHeight="1">
      <c r="B27" s="11" t="s">
        <v>25</v>
      </c>
      <c r="F27" s="10"/>
      <c r="H27" s="6" t="s">
        <v>26</v>
      </c>
    </row>
  </sheetData>
  <sheetProtection sheet="1" objects="1" scenarios="1"/>
  <mergeCells count="33">
    <mergeCell ref="A7:X7"/>
    <mergeCell ref="A9:B9"/>
    <mergeCell ref="A10:B10"/>
    <mergeCell ref="A1:X1"/>
    <mergeCell ref="A2:X2"/>
    <mergeCell ref="A3:X3"/>
    <mergeCell ref="A4:X4"/>
    <mergeCell ref="A5:X5"/>
    <mergeCell ref="A6:X6"/>
    <mergeCell ref="A11:B11"/>
    <mergeCell ref="A12:B12"/>
    <mergeCell ref="A13:B13"/>
    <mergeCell ref="B19:C19"/>
    <mergeCell ref="B20:C20"/>
    <mergeCell ref="A15:U15"/>
    <mergeCell ref="A16:X16"/>
    <mergeCell ref="A18:C18"/>
    <mergeCell ref="D18:D19"/>
    <mergeCell ref="E18:E19"/>
    <mergeCell ref="V18:X18"/>
    <mergeCell ref="R18:T18"/>
    <mergeCell ref="U18:U19"/>
    <mergeCell ref="B24:C24"/>
    <mergeCell ref="A25:C25"/>
    <mergeCell ref="P18:Q18"/>
    <mergeCell ref="F18:G18"/>
    <mergeCell ref="H18:I18"/>
    <mergeCell ref="J18:K18"/>
    <mergeCell ref="L18:M18"/>
    <mergeCell ref="N18:O18"/>
    <mergeCell ref="B21:C21"/>
    <mergeCell ref="B22:C22"/>
    <mergeCell ref="B23:C23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topLeftCell="C15" workbookViewId="0">
      <selection activeCell="U28" sqref="U28"/>
    </sheetView>
  </sheetViews>
  <sheetFormatPr baseColWidth="10" defaultRowHeight="12.75"/>
  <cols>
    <col min="1" max="1" width="5.42578125" style="35" customWidth="1"/>
    <col min="2" max="2" width="12" style="35" customWidth="1"/>
    <col min="3" max="3" width="40.7109375" style="35" customWidth="1"/>
    <col min="4" max="4" width="12.28515625" style="35" customWidth="1"/>
    <col min="5" max="5" width="10.42578125" style="35" customWidth="1"/>
    <col min="6" max="6" width="13.140625" style="35" customWidth="1"/>
    <col min="7" max="7" width="11.85546875" style="35" customWidth="1"/>
    <col min="8" max="13" width="9.28515625" style="35" hidden="1" customWidth="1"/>
    <col min="14" max="15" width="9.28515625" style="35" customWidth="1"/>
    <col min="16" max="17" width="9.28515625" style="35" hidden="1" customWidth="1"/>
    <col min="18" max="20" width="9.28515625" style="35" customWidth="1"/>
    <col min="21" max="21" width="21.28515625" style="35" customWidth="1"/>
    <col min="22" max="24" width="8.8554687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>
      <c r="A9" s="469" t="s">
        <v>36</v>
      </c>
      <c r="B9" s="469"/>
      <c r="C9" s="31" t="s">
        <v>355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>
      <c r="A10" s="469" t="s">
        <v>0</v>
      </c>
      <c r="B10" s="469"/>
      <c r="C10" s="31" t="s">
        <v>168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469" t="s">
        <v>62</v>
      </c>
      <c r="B11" s="469"/>
      <c r="C11" s="31" t="s">
        <v>385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469" t="s">
        <v>6</v>
      </c>
      <c r="B12" s="469"/>
      <c r="C12" s="31" t="s">
        <v>369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469" t="s">
        <v>358</v>
      </c>
      <c r="B13" s="469"/>
      <c r="C13" s="31" t="s">
        <v>359</v>
      </c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U13" s="45"/>
    </row>
    <row r="14" spans="1:24">
      <c r="A14" s="41"/>
      <c r="B14" s="41"/>
      <c r="C14" s="31"/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  <c r="U14" s="45"/>
    </row>
    <row r="15" spans="1:24">
      <c r="A15" s="383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</row>
    <row r="16" spans="1:24" ht="27.75" customHeight="1">
      <c r="A16" s="373" t="s">
        <v>360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</row>
    <row r="17" spans="1:2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 ht="24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36.75" customHeight="1">
      <c r="A20" s="121">
        <v>1</v>
      </c>
      <c r="B20" s="468" t="s">
        <v>361</v>
      </c>
      <c r="C20" s="468"/>
      <c r="D20" s="122" t="s">
        <v>362</v>
      </c>
      <c r="E20" s="123">
        <v>0.2</v>
      </c>
      <c r="F20" s="17">
        <f t="shared" ref="F20:F27" si="0">$F$28*E20</f>
        <v>626098.4</v>
      </c>
      <c r="G20" s="17">
        <f t="shared" ref="G20:G27" si="1">$G$28*E20</f>
        <v>559847.6</v>
      </c>
      <c r="H20" s="124">
        <f>J20+L20+N20+P20</f>
        <v>270</v>
      </c>
      <c r="I20" s="124">
        <f>K20+M20+O20+Q20</f>
        <v>210</v>
      </c>
      <c r="J20" s="121">
        <v>90</v>
      </c>
      <c r="K20" s="125">
        <v>90</v>
      </c>
      <c r="L20" s="121">
        <v>90</v>
      </c>
      <c r="M20" s="124">
        <v>30</v>
      </c>
      <c r="N20" s="121">
        <v>90</v>
      </c>
      <c r="O20" s="124">
        <v>90</v>
      </c>
      <c r="P20" s="121"/>
      <c r="Q20" s="124"/>
      <c r="R20" s="13">
        <f t="shared" ref="R20:S28" si="2">J20+L20+N20+P20</f>
        <v>270</v>
      </c>
      <c r="S20" s="13">
        <f t="shared" si="2"/>
        <v>210</v>
      </c>
      <c r="T20" s="13">
        <f>S20-R20</f>
        <v>-60</v>
      </c>
      <c r="U20" s="24"/>
      <c r="V20" s="5">
        <f>O20/N20*100</f>
        <v>100</v>
      </c>
      <c r="W20" s="5">
        <f t="shared" ref="W20:W28" si="3">G20/F20*100</f>
        <v>89.418468406882994</v>
      </c>
      <c r="X20" s="5">
        <f t="shared" ref="X20:X28" si="4">V20/W20*100</f>
        <v>111.83372046249731</v>
      </c>
    </row>
    <row r="21" spans="1:24" ht="35.25" customHeight="1">
      <c r="A21" s="121">
        <v>2</v>
      </c>
      <c r="B21" s="468" t="s">
        <v>370</v>
      </c>
      <c r="C21" s="468"/>
      <c r="D21" s="122" t="s">
        <v>185</v>
      </c>
      <c r="E21" s="123">
        <v>0.1</v>
      </c>
      <c r="F21" s="17">
        <f t="shared" si="0"/>
        <v>313049.2</v>
      </c>
      <c r="G21" s="17">
        <f t="shared" si="1"/>
        <v>279923.8</v>
      </c>
      <c r="H21" s="124">
        <f t="shared" ref="H21:I27" si="5">J21+L21+N21+P21</f>
        <v>3</v>
      </c>
      <c r="I21" s="124">
        <f t="shared" si="5"/>
        <v>1</v>
      </c>
      <c r="J21" s="121">
        <v>1</v>
      </c>
      <c r="K21" s="125">
        <v>1</v>
      </c>
      <c r="L21" s="121">
        <v>1</v>
      </c>
      <c r="M21" s="124">
        <v>0</v>
      </c>
      <c r="N21" s="121">
        <v>1</v>
      </c>
      <c r="O21" s="124">
        <v>0</v>
      </c>
      <c r="P21" s="121"/>
      <c r="Q21" s="124"/>
      <c r="R21" s="13">
        <f t="shared" si="2"/>
        <v>3</v>
      </c>
      <c r="S21" s="13">
        <f t="shared" si="2"/>
        <v>1</v>
      </c>
      <c r="T21" s="13">
        <f t="shared" ref="T21:T28" si="6">S21-R21</f>
        <v>-2</v>
      </c>
      <c r="U21" s="24"/>
      <c r="V21" s="5">
        <f t="shared" ref="V21:V28" si="7">O21/N21*100</f>
        <v>0</v>
      </c>
      <c r="W21" s="5">
        <f t="shared" si="3"/>
        <v>89.418468406882994</v>
      </c>
      <c r="X21" s="5">
        <f t="shared" si="4"/>
        <v>0</v>
      </c>
    </row>
    <row r="22" spans="1:24" ht="45" customHeight="1">
      <c r="A22" s="121">
        <v>3</v>
      </c>
      <c r="B22" s="468" t="s">
        <v>364</v>
      </c>
      <c r="C22" s="468"/>
      <c r="D22" s="122" t="s">
        <v>88</v>
      </c>
      <c r="E22" s="123">
        <v>0.1</v>
      </c>
      <c r="F22" s="17">
        <f t="shared" si="0"/>
        <v>313049.2</v>
      </c>
      <c r="G22" s="17">
        <f t="shared" si="1"/>
        <v>279923.8</v>
      </c>
      <c r="H22" s="124">
        <f t="shared" si="5"/>
        <v>9</v>
      </c>
      <c r="I22" s="124">
        <f t="shared" si="5"/>
        <v>6</v>
      </c>
      <c r="J22" s="121">
        <v>3</v>
      </c>
      <c r="K22" s="125">
        <v>2</v>
      </c>
      <c r="L22" s="121">
        <v>3</v>
      </c>
      <c r="M22" s="124">
        <v>3</v>
      </c>
      <c r="N22" s="121">
        <v>3</v>
      </c>
      <c r="O22" s="124">
        <v>1</v>
      </c>
      <c r="P22" s="121"/>
      <c r="Q22" s="124"/>
      <c r="R22" s="13">
        <f t="shared" si="2"/>
        <v>9</v>
      </c>
      <c r="S22" s="13">
        <f t="shared" si="2"/>
        <v>6</v>
      </c>
      <c r="T22" s="13">
        <f t="shared" si="6"/>
        <v>-3</v>
      </c>
      <c r="U22" s="24"/>
      <c r="V22" s="5">
        <f t="shared" si="7"/>
        <v>33.333333333333329</v>
      </c>
      <c r="W22" s="5">
        <f t="shared" si="3"/>
        <v>89.418468406882994</v>
      </c>
      <c r="X22" s="5">
        <f t="shared" si="4"/>
        <v>37.277906820832428</v>
      </c>
    </row>
    <row r="23" spans="1:24" ht="31.5" customHeight="1">
      <c r="A23" s="121">
        <v>4</v>
      </c>
      <c r="B23" s="468" t="s">
        <v>373</v>
      </c>
      <c r="C23" s="468"/>
      <c r="D23" s="122" t="s">
        <v>45</v>
      </c>
      <c r="E23" s="123">
        <v>0.1</v>
      </c>
      <c r="F23" s="17">
        <f t="shared" si="0"/>
        <v>313049.2</v>
      </c>
      <c r="G23" s="17">
        <f t="shared" si="1"/>
        <v>279923.8</v>
      </c>
      <c r="H23" s="124">
        <f t="shared" si="5"/>
        <v>3</v>
      </c>
      <c r="I23" s="124">
        <f t="shared" si="5"/>
        <v>11</v>
      </c>
      <c r="J23" s="121">
        <v>1</v>
      </c>
      <c r="K23" s="125">
        <v>1</v>
      </c>
      <c r="L23" s="121">
        <v>1</v>
      </c>
      <c r="M23" s="124">
        <v>10</v>
      </c>
      <c r="N23" s="121">
        <v>1</v>
      </c>
      <c r="O23" s="124">
        <v>0</v>
      </c>
      <c r="P23" s="121"/>
      <c r="Q23" s="124"/>
      <c r="R23" s="13">
        <f t="shared" si="2"/>
        <v>3</v>
      </c>
      <c r="S23" s="13">
        <f t="shared" si="2"/>
        <v>11</v>
      </c>
      <c r="T23" s="13">
        <f t="shared" si="6"/>
        <v>8</v>
      </c>
      <c r="U23" s="24"/>
      <c r="V23" s="5">
        <f t="shared" si="7"/>
        <v>0</v>
      </c>
      <c r="W23" s="5">
        <f t="shared" si="3"/>
        <v>89.418468406882994</v>
      </c>
      <c r="X23" s="5">
        <f t="shared" si="4"/>
        <v>0</v>
      </c>
    </row>
    <row r="24" spans="1:24" ht="37.5" customHeight="1">
      <c r="A24" s="121">
        <v>5</v>
      </c>
      <c r="B24" s="468" t="s">
        <v>371</v>
      </c>
      <c r="C24" s="468"/>
      <c r="D24" s="122" t="s">
        <v>70</v>
      </c>
      <c r="E24" s="123">
        <v>0.1</v>
      </c>
      <c r="F24" s="17">
        <f t="shared" si="0"/>
        <v>313049.2</v>
      </c>
      <c r="G24" s="17">
        <f t="shared" si="1"/>
        <v>279923.8</v>
      </c>
      <c r="H24" s="124">
        <f t="shared" si="5"/>
        <v>1</v>
      </c>
      <c r="I24" s="124">
        <f t="shared" si="5"/>
        <v>10</v>
      </c>
      <c r="J24" s="121">
        <v>0</v>
      </c>
      <c r="K24" s="125">
        <v>0</v>
      </c>
      <c r="L24" s="121">
        <v>1</v>
      </c>
      <c r="M24" s="124">
        <v>10</v>
      </c>
      <c r="N24" s="121">
        <v>0</v>
      </c>
      <c r="O24" s="124">
        <v>0</v>
      </c>
      <c r="P24" s="121"/>
      <c r="Q24" s="124"/>
      <c r="R24" s="13">
        <f t="shared" si="2"/>
        <v>1</v>
      </c>
      <c r="S24" s="13">
        <f t="shared" si="2"/>
        <v>10</v>
      </c>
      <c r="T24" s="13">
        <f t="shared" si="6"/>
        <v>9</v>
      </c>
      <c r="U24" s="24"/>
      <c r="V24" s="5" t="e">
        <f t="shared" si="7"/>
        <v>#DIV/0!</v>
      </c>
      <c r="W24" s="5">
        <f t="shared" si="3"/>
        <v>89.418468406882994</v>
      </c>
      <c r="X24" s="5" t="e">
        <f t="shared" si="4"/>
        <v>#DIV/0!</v>
      </c>
    </row>
    <row r="25" spans="1:24" ht="39.75" customHeight="1">
      <c r="A25" s="121">
        <v>6</v>
      </c>
      <c r="B25" s="468" t="s">
        <v>367</v>
      </c>
      <c r="C25" s="468"/>
      <c r="D25" s="122" t="s">
        <v>43</v>
      </c>
      <c r="E25" s="123">
        <v>0.1</v>
      </c>
      <c r="F25" s="17">
        <f t="shared" si="0"/>
        <v>313049.2</v>
      </c>
      <c r="G25" s="17">
        <f t="shared" si="1"/>
        <v>279923.8</v>
      </c>
      <c r="H25" s="124">
        <f t="shared" si="5"/>
        <v>9</v>
      </c>
      <c r="I25" s="124">
        <f t="shared" si="5"/>
        <v>9</v>
      </c>
      <c r="J25" s="121">
        <v>3</v>
      </c>
      <c r="K25" s="125">
        <v>3</v>
      </c>
      <c r="L25" s="121">
        <v>3</v>
      </c>
      <c r="M25" s="124">
        <v>3</v>
      </c>
      <c r="N25" s="121">
        <v>3</v>
      </c>
      <c r="O25" s="124">
        <v>3</v>
      </c>
      <c r="P25" s="121"/>
      <c r="Q25" s="124"/>
      <c r="R25" s="13">
        <f t="shared" si="2"/>
        <v>9</v>
      </c>
      <c r="S25" s="13">
        <f t="shared" si="2"/>
        <v>9</v>
      </c>
      <c r="T25" s="13">
        <f t="shared" si="6"/>
        <v>0</v>
      </c>
      <c r="U25" s="24"/>
      <c r="V25" s="5">
        <f t="shared" si="7"/>
        <v>100</v>
      </c>
      <c r="W25" s="5">
        <f t="shared" si="3"/>
        <v>89.418468406882994</v>
      </c>
      <c r="X25" s="5">
        <f t="shared" si="4"/>
        <v>111.83372046249731</v>
      </c>
    </row>
    <row r="26" spans="1:24" ht="39.75" customHeight="1">
      <c r="A26" s="121">
        <v>7</v>
      </c>
      <c r="B26" s="474" t="s">
        <v>386</v>
      </c>
      <c r="C26" s="475"/>
      <c r="D26" s="122" t="s">
        <v>362</v>
      </c>
      <c r="E26" s="123">
        <v>0.1</v>
      </c>
      <c r="F26" s="17">
        <f t="shared" si="0"/>
        <v>313049.2</v>
      </c>
      <c r="G26" s="17">
        <f t="shared" si="1"/>
        <v>279923.8</v>
      </c>
      <c r="H26" s="124">
        <f t="shared" si="5"/>
        <v>30</v>
      </c>
      <c r="I26" s="124">
        <f t="shared" si="5"/>
        <v>7</v>
      </c>
      <c r="J26" s="121">
        <v>10</v>
      </c>
      <c r="K26" s="125">
        <v>1</v>
      </c>
      <c r="L26" s="121">
        <v>10</v>
      </c>
      <c r="M26" s="124">
        <v>5</v>
      </c>
      <c r="N26" s="121">
        <v>10</v>
      </c>
      <c r="O26" s="124">
        <v>1</v>
      </c>
      <c r="P26" s="121"/>
      <c r="Q26" s="124"/>
      <c r="R26" s="13">
        <f t="shared" si="2"/>
        <v>30</v>
      </c>
      <c r="S26" s="13">
        <f t="shared" si="2"/>
        <v>7</v>
      </c>
      <c r="T26" s="13">
        <f t="shared" si="6"/>
        <v>-23</v>
      </c>
      <c r="U26" s="24"/>
      <c r="V26" s="5">
        <f t="shared" si="7"/>
        <v>10</v>
      </c>
      <c r="W26" s="5">
        <f t="shared" si="3"/>
        <v>89.418468406882994</v>
      </c>
      <c r="X26" s="5">
        <f t="shared" si="4"/>
        <v>11.183372046249731</v>
      </c>
    </row>
    <row r="27" spans="1:24" ht="39.75" customHeight="1">
      <c r="A27" s="121">
        <v>8</v>
      </c>
      <c r="B27" s="468" t="s">
        <v>387</v>
      </c>
      <c r="C27" s="468"/>
      <c r="D27" s="122" t="s">
        <v>388</v>
      </c>
      <c r="E27" s="123">
        <v>0.2</v>
      </c>
      <c r="F27" s="17">
        <f t="shared" si="0"/>
        <v>626098.4</v>
      </c>
      <c r="G27" s="17">
        <f t="shared" si="1"/>
        <v>559847.6</v>
      </c>
      <c r="H27" s="124">
        <f t="shared" si="5"/>
        <v>70</v>
      </c>
      <c r="I27" s="124">
        <f t="shared" si="5"/>
        <v>11</v>
      </c>
      <c r="J27" s="121">
        <v>20</v>
      </c>
      <c r="K27" s="125">
        <v>0</v>
      </c>
      <c r="L27" s="121">
        <v>30</v>
      </c>
      <c r="M27" s="124">
        <v>5</v>
      </c>
      <c r="N27" s="121">
        <v>20</v>
      </c>
      <c r="O27" s="124">
        <v>6</v>
      </c>
      <c r="P27" s="121"/>
      <c r="Q27" s="124"/>
      <c r="R27" s="13">
        <f t="shared" si="2"/>
        <v>70</v>
      </c>
      <c r="S27" s="13">
        <f t="shared" si="2"/>
        <v>11</v>
      </c>
      <c r="T27" s="13">
        <f t="shared" si="6"/>
        <v>-59</v>
      </c>
      <c r="U27" s="24"/>
      <c r="V27" s="5">
        <f t="shared" si="7"/>
        <v>30</v>
      </c>
      <c r="W27" s="5">
        <f t="shared" si="3"/>
        <v>89.418468406882994</v>
      </c>
      <c r="X27" s="5">
        <f t="shared" si="4"/>
        <v>33.550116138749189</v>
      </c>
    </row>
    <row r="28" spans="1:24" s="1" customFormat="1" ht="36.75" customHeight="1">
      <c r="A28" s="390" t="s">
        <v>24</v>
      </c>
      <c r="B28" s="391"/>
      <c r="C28" s="392"/>
      <c r="D28" s="18"/>
      <c r="E28" s="123">
        <f>SUM(E20:E27)</f>
        <v>1</v>
      </c>
      <c r="F28" s="19">
        <v>3130492</v>
      </c>
      <c r="G28" s="39">
        <v>2799238</v>
      </c>
      <c r="H28" s="18">
        <f t="shared" ref="H28:Q28" si="8">SUM(H20:H27)</f>
        <v>395</v>
      </c>
      <c r="I28" s="18">
        <f t="shared" si="8"/>
        <v>265</v>
      </c>
      <c r="J28" s="18">
        <f t="shared" si="8"/>
        <v>128</v>
      </c>
      <c r="K28" s="18">
        <f t="shared" si="8"/>
        <v>98</v>
      </c>
      <c r="L28" s="18">
        <f t="shared" si="8"/>
        <v>139</v>
      </c>
      <c r="M28" s="18">
        <f t="shared" si="8"/>
        <v>66</v>
      </c>
      <c r="N28" s="18">
        <f t="shared" si="8"/>
        <v>128</v>
      </c>
      <c r="O28" s="18">
        <f t="shared" si="8"/>
        <v>101</v>
      </c>
      <c r="P28" s="18">
        <f t="shared" si="8"/>
        <v>0</v>
      </c>
      <c r="Q28" s="18">
        <f t="shared" si="8"/>
        <v>0</v>
      </c>
      <c r="R28" s="14">
        <f t="shared" si="2"/>
        <v>395</v>
      </c>
      <c r="S28" s="14">
        <f t="shared" si="2"/>
        <v>265</v>
      </c>
      <c r="T28" s="14">
        <f t="shared" si="6"/>
        <v>-130</v>
      </c>
      <c r="U28" s="14"/>
      <c r="V28" s="5">
        <f t="shared" si="7"/>
        <v>78.90625</v>
      </c>
      <c r="W28" s="5">
        <f t="shared" si="3"/>
        <v>89.418468406883008</v>
      </c>
      <c r="X28" s="5">
        <f t="shared" si="4"/>
        <v>88.243795052439268</v>
      </c>
    </row>
    <row r="29" spans="1:24" s="6" customFormat="1" ht="14.25" customHeight="1">
      <c r="F29" s="10"/>
    </row>
    <row r="30" spans="1:24" s="6" customFormat="1" ht="14.25" customHeight="1">
      <c r="B30" s="11" t="s">
        <v>25</v>
      </c>
      <c r="F30" s="10"/>
      <c r="H30" s="6" t="s">
        <v>26</v>
      </c>
    </row>
  </sheetData>
  <sheetProtection sheet="1" objects="1" scenarios="1"/>
  <mergeCells count="36">
    <mergeCell ref="A13:B13"/>
    <mergeCell ref="A1:X1"/>
    <mergeCell ref="A2:X2"/>
    <mergeCell ref="A3:X3"/>
    <mergeCell ref="A4:X4"/>
    <mergeCell ref="A5:X5"/>
    <mergeCell ref="A6:X6"/>
    <mergeCell ref="A7:X7"/>
    <mergeCell ref="A9:B9"/>
    <mergeCell ref="A10:B10"/>
    <mergeCell ref="A11:B11"/>
    <mergeCell ref="A12:B12"/>
    <mergeCell ref="B20:C20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N18:O18"/>
    <mergeCell ref="P18:Q18"/>
    <mergeCell ref="R18:T18"/>
    <mergeCell ref="U18:U19"/>
    <mergeCell ref="V18:X18"/>
    <mergeCell ref="B19:C19"/>
    <mergeCell ref="B27:C27"/>
    <mergeCell ref="A28:C28"/>
    <mergeCell ref="B21:C21"/>
    <mergeCell ref="B22:C22"/>
    <mergeCell ref="B23:C23"/>
    <mergeCell ref="B24:C24"/>
    <mergeCell ref="B25:C25"/>
    <mergeCell ref="B26:C26"/>
  </mergeCells>
  <printOptions horizontalCentered="1"/>
  <pageMargins left="0.11811023622047245" right="0.11811023622047245" top="0.74803149606299213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topLeftCell="C6" workbookViewId="0">
      <selection activeCell="U25" sqref="U25"/>
    </sheetView>
  </sheetViews>
  <sheetFormatPr baseColWidth="10" defaultRowHeight="12.75"/>
  <cols>
    <col min="1" max="1" width="5.42578125" style="35" customWidth="1"/>
    <col min="2" max="2" width="12" style="35" customWidth="1"/>
    <col min="3" max="3" width="40.7109375" style="35" customWidth="1"/>
    <col min="4" max="4" width="12.28515625" style="35" customWidth="1"/>
    <col min="5" max="5" width="10.42578125" style="35" customWidth="1"/>
    <col min="6" max="6" width="12.140625" style="35" customWidth="1"/>
    <col min="7" max="7" width="13.140625" style="35" customWidth="1"/>
    <col min="8" max="13" width="9.28515625" style="35" hidden="1" customWidth="1"/>
    <col min="14" max="15" width="9.28515625" style="35" customWidth="1"/>
    <col min="16" max="17" width="9.28515625" style="35" hidden="1" customWidth="1"/>
    <col min="18" max="20" width="9.28515625" style="35" customWidth="1"/>
    <col min="21" max="21" width="22" style="35" customWidth="1"/>
    <col min="22" max="24" width="8.8554687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389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469" t="s">
        <v>36</v>
      </c>
      <c r="B9" s="469"/>
      <c r="C9" s="31" t="s">
        <v>355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469" t="s">
        <v>0</v>
      </c>
      <c r="B10" s="469"/>
      <c r="C10" s="31" t="s">
        <v>168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469" t="s">
        <v>62</v>
      </c>
      <c r="B11" s="469"/>
      <c r="C11" s="31" t="s">
        <v>390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469" t="s">
        <v>6</v>
      </c>
      <c r="B12" s="469"/>
      <c r="C12" s="31" t="s">
        <v>369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469" t="s">
        <v>358</v>
      </c>
      <c r="B13" s="469"/>
      <c r="C13" s="31" t="s">
        <v>359</v>
      </c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  <c r="T14" s="140"/>
      <c r="U14" s="45"/>
      <c r="X14" s="140"/>
    </row>
    <row r="15" spans="1:24">
      <c r="A15" s="383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</row>
    <row r="16" spans="1:24" ht="26.25" customHeight="1">
      <c r="A16" s="373" t="s">
        <v>360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</row>
    <row r="17" spans="1:2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 ht="24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45" customHeight="1">
      <c r="A20" s="121">
        <v>1</v>
      </c>
      <c r="B20" s="468" t="s">
        <v>361</v>
      </c>
      <c r="C20" s="468"/>
      <c r="D20" s="122" t="s">
        <v>362</v>
      </c>
      <c r="E20" s="123">
        <v>0.3</v>
      </c>
      <c r="F20" s="17">
        <f t="shared" ref="F20:F25" si="0">$F$26*E20</f>
        <v>468949.8</v>
      </c>
      <c r="G20" s="17">
        <f t="shared" ref="G20:G25" si="1">$G$26*E20</f>
        <v>378246.6</v>
      </c>
      <c r="H20" s="124">
        <f>J20+L20+N20+P20</f>
        <v>270</v>
      </c>
      <c r="I20" s="124">
        <f>K20+M20+O20+Q20</f>
        <v>210</v>
      </c>
      <c r="J20" s="121">
        <v>90</v>
      </c>
      <c r="K20" s="125">
        <v>90</v>
      </c>
      <c r="L20" s="121">
        <v>90</v>
      </c>
      <c r="M20" s="124">
        <v>30</v>
      </c>
      <c r="N20" s="121">
        <v>90</v>
      </c>
      <c r="O20" s="126">
        <v>90</v>
      </c>
      <c r="P20" s="121"/>
      <c r="Q20" s="124"/>
      <c r="R20" s="13">
        <f>J20+L20+N20+P20</f>
        <v>270</v>
      </c>
      <c r="S20" s="13">
        <f>K20+M20+O20+Q20</f>
        <v>210</v>
      </c>
      <c r="T20" s="13">
        <f>S20-R20</f>
        <v>-60</v>
      </c>
      <c r="U20" s="24"/>
      <c r="V20" s="5">
        <f>O20/N20*100</f>
        <v>100</v>
      </c>
      <c r="W20" s="5">
        <f t="shared" ref="W20:W26" si="2">G20/F20*100</f>
        <v>80.658228236796347</v>
      </c>
      <c r="X20" s="5">
        <f t="shared" ref="X20:X26" si="3">V20/W20*100</f>
        <v>123.97991151804139</v>
      </c>
    </row>
    <row r="21" spans="1:24" ht="45" customHeight="1">
      <c r="A21" s="121">
        <v>2</v>
      </c>
      <c r="B21" s="468" t="s">
        <v>370</v>
      </c>
      <c r="C21" s="468"/>
      <c r="D21" s="122" t="s">
        <v>185</v>
      </c>
      <c r="E21" s="123">
        <v>0.1</v>
      </c>
      <c r="F21" s="17">
        <f t="shared" si="0"/>
        <v>156316.6</v>
      </c>
      <c r="G21" s="17">
        <f t="shared" si="1"/>
        <v>126082.20000000001</v>
      </c>
      <c r="H21" s="124">
        <f t="shared" ref="H21:I25" si="4">J21+L21+N21+P21</f>
        <v>3</v>
      </c>
      <c r="I21" s="124">
        <f t="shared" si="4"/>
        <v>12</v>
      </c>
      <c r="J21" s="121">
        <v>1</v>
      </c>
      <c r="K21" s="125">
        <v>1</v>
      </c>
      <c r="L21" s="121">
        <v>1</v>
      </c>
      <c r="M21" s="124">
        <v>10</v>
      </c>
      <c r="N21" s="121">
        <v>1</v>
      </c>
      <c r="O21" s="126">
        <v>1</v>
      </c>
      <c r="P21" s="121"/>
      <c r="Q21" s="124"/>
      <c r="R21" s="13">
        <f t="shared" ref="R21:S26" si="5">J21+L21+N21+P21</f>
        <v>3</v>
      </c>
      <c r="S21" s="13">
        <f t="shared" si="5"/>
        <v>12</v>
      </c>
      <c r="T21" s="13">
        <f t="shared" ref="T21:T26" si="6">S21-R21</f>
        <v>9</v>
      </c>
      <c r="U21" s="24"/>
      <c r="V21" s="5">
        <f t="shared" ref="V21:V26" si="7">O21/N21*100</f>
        <v>100</v>
      </c>
      <c r="W21" s="5">
        <f t="shared" si="2"/>
        <v>80.658228236796347</v>
      </c>
      <c r="X21" s="5">
        <f t="shared" si="3"/>
        <v>123.97991151804139</v>
      </c>
    </row>
    <row r="22" spans="1:24" ht="45" customHeight="1">
      <c r="A22" s="121">
        <v>3</v>
      </c>
      <c r="B22" s="468" t="s">
        <v>364</v>
      </c>
      <c r="C22" s="468"/>
      <c r="D22" s="122" t="s">
        <v>88</v>
      </c>
      <c r="E22" s="123">
        <v>0.2</v>
      </c>
      <c r="F22" s="17">
        <f t="shared" si="0"/>
        <v>312633.2</v>
      </c>
      <c r="G22" s="17">
        <f t="shared" si="1"/>
        <v>252164.40000000002</v>
      </c>
      <c r="H22" s="124">
        <f t="shared" si="4"/>
        <v>9</v>
      </c>
      <c r="I22" s="124">
        <f t="shared" si="4"/>
        <v>26</v>
      </c>
      <c r="J22" s="121">
        <v>3</v>
      </c>
      <c r="K22" s="125">
        <v>3</v>
      </c>
      <c r="L22" s="121">
        <v>3</v>
      </c>
      <c r="M22" s="124">
        <v>20</v>
      </c>
      <c r="N22" s="121">
        <v>3</v>
      </c>
      <c r="O22" s="126">
        <v>3</v>
      </c>
      <c r="P22" s="121"/>
      <c r="Q22" s="124"/>
      <c r="R22" s="13">
        <f t="shared" si="5"/>
        <v>9</v>
      </c>
      <c r="S22" s="13">
        <f t="shared" si="5"/>
        <v>26</v>
      </c>
      <c r="T22" s="13">
        <f t="shared" si="6"/>
        <v>17</v>
      </c>
      <c r="U22" s="24"/>
      <c r="V22" s="5">
        <f t="shared" si="7"/>
        <v>100</v>
      </c>
      <c r="W22" s="5">
        <f t="shared" si="2"/>
        <v>80.658228236796347</v>
      </c>
      <c r="X22" s="5">
        <f t="shared" si="3"/>
        <v>123.97991151804139</v>
      </c>
    </row>
    <row r="23" spans="1:24" ht="45" customHeight="1">
      <c r="A23" s="121">
        <v>4</v>
      </c>
      <c r="B23" s="468" t="s">
        <v>373</v>
      </c>
      <c r="C23" s="468"/>
      <c r="D23" s="122" t="s">
        <v>45</v>
      </c>
      <c r="E23" s="123">
        <v>0.1</v>
      </c>
      <c r="F23" s="17">
        <f t="shared" si="0"/>
        <v>156316.6</v>
      </c>
      <c r="G23" s="17">
        <f t="shared" si="1"/>
        <v>126082.20000000001</v>
      </c>
      <c r="H23" s="124">
        <f t="shared" si="4"/>
        <v>3</v>
      </c>
      <c r="I23" s="124">
        <f t="shared" si="4"/>
        <v>12</v>
      </c>
      <c r="J23" s="121">
        <v>1</v>
      </c>
      <c r="K23" s="125">
        <v>1</v>
      </c>
      <c r="L23" s="121">
        <v>1</v>
      </c>
      <c r="M23" s="124">
        <v>10</v>
      </c>
      <c r="N23" s="121">
        <v>1</v>
      </c>
      <c r="O23" s="126">
        <v>1</v>
      </c>
      <c r="P23" s="121"/>
      <c r="Q23" s="124"/>
      <c r="R23" s="13">
        <f t="shared" si="5"/>
        <v>3</v>
      </c>
      <c r="S23" s="13">
        <f t="shared" si="5"/>
        <v>12</v>
      </c>
      <c r="T23" s="13">
        <f t="shared" si="6"/>
        <v>9</v>
      </c>
      <c r="U23" s="21"/>
      <c r="V23" s="5">
        <f t="shared" si="7"/>
        <v>100</v>
      </c>
      <c r="W23" s="5">
        <f t="shared" si="2"/>
        <v>80.658228236796347</v>
      </c>
      <c r="X23" s="5">
        <f t="shared" si="3"/>
        <v>123.97991151804139</v>
      </c>
    </row>
    <row r="24" spans="1:24" ht="45" customHeight="1">
      <c r="A24" s="121">
        <v>5</v>
      </c>
      <c r="B24" s="468" t="s">
        <v>371</v>
      </c>
      <c r="C24" s="468"/>
      <c r="D24" s="122" t="s">
        <v>70</v>
      </c>
      <c r="E24" s="123">
        <v>0.1</v>
      </c>
      <c r="F24" s="17">
        <f t="shared" si="0"/>
        <v>156316.6</v>
      </c>
      <c r="G24" s="17">
        <f t="shared" si="1"/>
        <v>126082.20000000001</v>
      </c>
      <c r="H24" s="124">
        <f t="shared" si="4"/>
        <v>1</v>
      </c>
      <c r="I24" s="124">
        <f t="shared" si="4"/>
        <v>11</v>
      </c>
      <c r="J24" s="121">
        <v>0</v>
      </c>
      <c r="K24" s="125">
        <v>0</v>
      </c>
      <c r="L24" s="121">
        <v>1</v>
      </c>
      <c r="M24" s="124">
        <v>10</v>
      </c>
      <c r="N24" s="121">
        <v>0</v>
      </c>
      <c r="O24" s="126">
        <v>1</v>
      </c>
      <c r="P24" s="121"/>
      <c r="Q24" s="124"/>
      <c r="R24" s="13">
        <f t="shared" si="5"/>
        <v>1</v>
      </c>
      <c r="S24" s="13">
        <f t="shared" si="5"/>
        <v>11</v>
      </c>
      <c r="T24" s="13">
        <f t="shared" si="6"/>
        <v>10</v>
      </c>
      <c r="U24" s="21"/>
      <c r="V24" s="5"/>
      <c r="W24" s="5">
        <f t="shared" si="2"/>
        <v>80.658228236796347</v>
      </c>
      <c r="X24" s="5">
        <f t="shared" si="3"/>
        <v>0</v>
      </c>
    </row>
    <row r="25" spans="1:24" ht="45" customHeight="1">
      <c r="A25" s="121">
        <v>6</v>
      </c>
      <c r="B25" s="468" t="s">
        <v>367</v>
      </c>
      <c r="C25" s="468"/>
      <c r="D25" s="122" t="s">
        <v>43</v>
      </c>
      <c r="E25" s="123">
        <v>0.2</v>
      </c>
      <c r="F25" s="17">
        <f t="shared" si="0"/>
        <v>312633.2</v>
      </c>
      <c r="G25" s="17">
        <f t="shared" si="1"/>
        <v>252164.40000000002</v>
      </c>
      <c r="H25" s="124">
        <f t="shared" si="4"/>
        <v>9</v>
      </c>
      <c r="I25" s="124">
        <f t="shared" si="4"/>
        <v>24</v>
      </c>
      <c r="J25" s="121">
        <v>3</v>
      </c>
      <c r="K25" s="125">
        <v>1</v>
      </c>
      <c r="L25" s="121">
        <v>3</v>
      </c>
      <c r="M25" s="124">
        <v>20</v>
      </c>
      <c r="N25" s="121">
        <v>3</v>
      </c>
      <c r="O25" s="126">
        <v>3</v>
      </c>
      <c r="P25" s="121"/>
      <c r="Q25" s="124"/>
      <c r="R25" s="13">
        <f t="shared" si="5"/>
        <v>9</v>
      </c>
      <c r="S25" s="13">
        <f t="shared" si="5"/>
        <v>24</v>
      </c>
      <c r="T25" s="13">
        <f t="shared" si="6"/>
        <v>15</v>
      </c>
      <c r="U25" s="21"/>
      <c r="V25" s="5">
        <f t="shared" si="7"/>
        <v>100</v>
      </c>
      <c r="W25" s="5">
        <f t="shared" si="2"/>
        <v>80.658228236796347</v>
      </c>
      <c r="X25" s="5">
        <f t="shared" si="3"/>
        <v>123.97991151804139</v>
      </c>
    </row>
    <row r="26" spans="1:24" s="1" customFormat="1" ht="36.75" customHeight="1">
      <c r="A26" s="390" t="s">
        <v>24</v>
      </c>
      <c r="B26" s="391"/>
      <c r="C26" s="392"/>
      <c r="D26" s="18"/>
      <c r="E26" s="54">
        <f>SUM(E20:E25)</f>
        <v>1</v>
      </c>
      <c r="F26" s="19">
        <v>1563166</v>
      </c>
      <c r="G26" s="39">
        <v>1260822</v>
      </c>
      <c r="H26" s="18">
        <f t="shared" ref="H26:Q26" si="8">SUM(H20:H25)</f>
        <v>295</v>
      </c>
      <c r="I26" s="18">
        <f t="shared" si="8"/>
        <v>295</v>
      </c>
      <c r="J26" s="18">
        <f t="shared" si="8"/>
        <v>98</v>
      </c>
      <c r="K26" s="18">
        <f t="shared" si="8"/>
        <v>96</v>
      </c>
      <c r="L26" s="18">
        <f t="shared" si="8"/>
        <v>99</v>
      </c>
      <c r="M26" s="18">
        <f t="shared" si="8"/>
        <v>100</v>
      </c>
      <c r="N26" s="18">
        <f t="shared" si="8"/>
        <v>98</v>
      </c>
      <c r="O26" s="18">
        <f t="shared" si="8"/>
        <v>99</v>
      </c>
      <c r="P26" s="18">
        <f t="shared" si="8"/>
        <v>0</v>
      </c>
      <c r="Q26" s="18">
        <f t="shared" si="8"/>
        <v>0</v>
      </c>
      <c r="R26" s="14">
        <f t="shared" si="5"/>
        <v>295</v>
      </c>
      <c r="S26" s="14">
        <f t="shared" si="5"/>
        <v>295</v>
      </c>
      <c r="T26" s="14">
        <f t="shared" si="6"/>
        <v>0</v>
      </c>
      <c r="U26" s="14"/>
      <c r="V26" s="5">
        <f t="shared" si="7"/>
        <v>101.0204081632653</v>
      </c>
      <c r="W26" s="5">
        <f t="shared" si="2"/>
        <v>80.658228236796347</v>
      </c>
      <c r="X26" s="5">
        <f t="shared" si="3"/>
        <v>125.2450126559806</v>
      </c>
    </row>
    <row r="27" spans="1:24" s="6" customFormat="1" ht="14.25" customHeight="1">
      <c r="F27" s="10"/>
      <c r="V27" s="141"/>
      <c r="W27" s="141"/>
      <c r="X27" s="141"/>
    </row>
    <row r="28" spans="1:24" s="6" customFormat="1" ht="14.25" customHeight="1">
      <c r="B28" s="11" t="s">
        <v>25</v>
      </c>
      <c r="F28" s="10"/>
      <c r="H28" s="6" t="s">
        <v>26</v>
      </c>
      <c r="V28" s="142"/>
      <c r="W28" s="142"/>
      <c r="X28" s="142"/>
    </row>
    <row r="29" spans="1:24">
      <c r="J29" s="88"/>
      <c r="K29" s="88"/>
      <c r="L29" s="88"/>
      <c r="M29" s="88"/>
      <c r="N29" s="88"/>
      <c r="O29" s="88"/>
      <c r="P29" s="88"/>
    </row>
    <row r="30" spans="1:24">
      <c r="J30" s="88"/>
      <c r="K30" s="88"/>
      <c r="L30" s="88"/>
      <c r="M30" s="88"/>
      <c r="N30" s="88"/>
      <c r="O30" s="88"/>
      <c r="P30" s="88"/>
    </row>
    <row r="31" spans="1:24">
      <c r="J31" s="88"/>
      <c r="K31" s="88"/>
      <c r="L31" s="88"/>
      <c r="M31" s="88"/>
      <c r="N31" s="88"/>
      <c r="O31" s="88"/>
      <c r="P31" s="88"/>
    </row>
    <row r="32" spans="1:24">
      <c r="J32" s="88"/>
      <c r="K32" s="88"/>
      <c r="L32" s="88"/>
      <c r="M32" s="88"/>
      <c r="N32" s="88"/>
      <c r="O32" s="88"/>
      <c r="P32" s="88"/>
    </row>
    <row r="33" spans="10:16">
      <c r="J33" s="88"/>
      <c r="K33" s="88"/>
      <c r="L33" s="88"/>
      <c r="M33" s="88"/>
      <c r="N33" s="88"/>
      <c r="O33" s="88"/>
      <c r="P33" s="88"/>
    </row>
    <row r="34" spans="10:16">
      <c r="J34" s="88"/>
      <c r="K34" s="88"/>
      <c r="L34" s="88"/>
      <c r="M34" s="88"/>
      <c r="N34" s="88"/>
      <c r="O34" s="88"/>
      <c r="P34" s="88"/>
    </row>
    <row r="35" spans="10:16">
      <c r="J35" s="88"/>
      <c r="K35" s="88"/>
      <c r="L35" s="88"/>
      <c r="M35" s="88"/>
      <c r="N35" s="88"/>
      <c r="O35" s="88"/>
      <c r="P35" s="88"/>
    </row>
    <row r="36" spans="10:16">
      <c r="J36" s="88"/>
      <c r="K36" s="88"/>
      <c r="L36" s="88"/>
      <c r="M36" s="88"/>
      <c r="N36" s="88"/>
      <c r="O36" s="88"/>
      <c r="P36" s="88"/>
    </row>
    <row r="37" spans="10:16">
      <c r="J37" s="88"/>
      <c r="K37" s="88"/>
      <c r="L37" s="88"/>
      <c r="M37" s="88"/>
      <c r="N37" s="88"/>
      <c r="O37" s="88"/>
      <c r="P37" s="88"/>
    </row>
    <row r="38" spans="10:16">
      <c r="J38" s="88"/>
      <c r="K38" s="88"/>
      <c r="L38" s="88"/>
      <c r="M38" s="88"/>
      <c r="N38" s="88"/>
      <c r="O38" s="88"/>
      <c r="P38" s="88"/>
    </row>
    <row r="39" spans="10:16">
      <c r="J39" s="88"/>
      <c r="K39" s="88"/>
      <c r="L39" s="88"/>
      <c r="M39" s="88"/>
      <c r="N39" s="88"/>
      <c r="O39" s="88"/>
      <c r="P39" s="88"/>
    </row>
    <row r="40" spans="10:16">
      <c r="J40" s="88"/>
      <c r="K40" s="88"/>
      <c r="L40" s="88"/>
      <c r="M40" s="88"/>
      <c r="N40" s="88"/>
      <c r="O40" s="88"/>
      <c r="P40" s="88"/>
    </row>
    <row r="41" spans="10:16">
      <c r="J41" s="88"/>
      <c r="K41" s="88"/>
      <c r="L41" s="88"/>
      <c r="M41" s="88"/>
      <c r="N41" s="88"/>
      <c r="O41" s="88"/>
      <c r="P41" s="88"/>
    </row>
    <row r="42" spans="10:16">
      <c r="J42" s="88"/>
      <c r="K42" s="88"/>
      <c r="L42" s="88"/>
      <c r="M42" s="88"/>
      <c r="N42" s="88"/>
      <c r="O42" s="88"/>
      <c r="P42" s="88"/>
    </row>
    <row r="43" spans="10:16">
      <c r="J43" s="88"/>
      <c r="K43" s="88"/>
      <c r="L43" s="88"/>
      <c r="M43" s="88"/>
      <c r="N43" s="88"/>
      <c r="O43" s="88"/>
      <c r="P43" s="88"/>
    </row>
    <row r="44" spans="10:16">
      <c r="J44" s="88"/>
      <c r="K44" s="88"/>
      <c r="L44" s="88"/>
      <c r="M44" s="88"/>
      <c r="N44" s="88"/>
      <c r="O44" s="88"/>
      <c r="P44" s="88"/>
    </row>
  </sheetData>
  <sheetProtection sheet="1" objects="1" scenarios="1"/>
  <mergeCells count="34">
    <mergeCell ref="A13:B13"/>
    <mergeCell ref="A1:X1"/>
    <mergeCell ref="A2:X2"/>
    <mergeCell ref="A3:X3"/>
    <mergeCell ref="A4:X4"/>
    <mergeCell ref="A5:X5"/>
    <mergeCell ref="A6:X6"/>
    <mergeCell ref="A7:X7"/>
    <mergeCell ref="A9:B9"/>
    <mergeCell ref="A10:B10"/>
    <mergeCell ref="A11:B11"/>
    <mergeCell ref="A12:B12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N18:O18"/>
    <mergeCell ref="A26:C26"/>
    <mergeCell ref="P18:Q18"/>
    <mergeCell ref="R18:T18"/>
    <mergeCell ref="U18:U19"/>
    <mergeCell ref="V18:X18"/>
    <mergeCell ref="B19:C19"/>
    <mergeCell ref="B20:C20"/>
    <mergeCell ref="B21:C21"/>
    <mergeCell ref="B22:C22"/>
    <mergeCell ref="B23:C23"/>
    <mergeCell ref="B24:C24"/>
    <mergeCell ref="B25:C25"/>
  </mergeCells>
  <printOptions horizontalCentered="1"/>
  <pageMargins left="0.11811023622047245" right="0.11811023622047245" top="0.74803149606299213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opLeftCell="D24" workbookViewId="0">
      <selection activeCell="G19" sqref="G19:G30"/>
    </sheetView>
  </sheetViews>
  <sheetFormatPr baseColWidth="10" defaultRowHeight="12"/>
  <cols>
    <col min="1" max="1" width="5.42578125" style="6" customWidth="1"/>
    <col min="2" max="2" width="12.140625" style="6" customWidth="1"/>
    <col min="3" max="3" width="40.7109375" style="6" customWidth="1"/>
    <col min="4" max="4" width="10.5703125" style="6" customWidth="1"/>
    <col min="5" max="5" width="9.85546875" style="6" customWidth="1"/>
    <col min="6" max="6" width="12.42578125" style="6" customWidth="1"/>
    <col min="7" max="7" width="11.42578125" style="6" customWidth="1"/>
    <col min="8" max="9" width="12.28515625" style="6" hidden="1" customWidth="1"/>
    <col min="10" max="10" width="10.42578125" style="6" hidden="1" customWidth="1"/>
    <col min="11" max="11" width="8.7109375" style="6" hidden="1" customWidth="1"/>
    <col min="12" max="12" width="11.28515625" style="6" hidden="1" customWidth="1"/>
    <col min="13" max="13" width="9.28515625" style="6" hidden="1" customWidth="1"/>
    <col min="14" max="14" width="11.28515625" style="6" customWidth="1"/>
    <col min="15" max="15" width="10.140625" style="6" customWidth="1"/>
    <col min="16" max="16" width="11.28515625" style="6" hidden="1" customWidth="1"/>
    <col min="17" max="17" width="8.7109375" style="6" hidden="1" customWidth="1"/>
    <col min="18" max="18" width="9.7109375" style="6" customWidth="1"/>
    <col min="19" max="19" width="9.85546875" style="6" customWidth="1"/>
    <col min="20" max="20" width="9.7109375" style="6" customWidth="1"/>
    <col min="21" max="21" width="27.42578125" style="6" customWidth="1"/>
    <col min="22" max="24" width="9.5703125" style="6" customWidth="1"/>
    <col min="25" max="16384" width="11.42578125" style="6"/>
  </cols>
  <sheetData>
    <row r="1" spans="1:24" s="1" customFormat="1" ht="14.25" customHeight="1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 s="1" customFormat="1" ht="14.25" customHeight="1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 s="1" customFormat="1" ht="14.25" customHeight="1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s="1" customFormat="1" ht="14.25" hidden="1" customHeight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s="1" customFormat="1" ht="14.25" hidden="1" customHeight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 s="1" customFormat="1" ht="14.25" customHeight="1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s="1" customFormat="1" ht="14.25" hidden="1" customHeight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41"/>
      <c r="S7" s="41"/>
    </row>
    <row r="8" spans="1:24" s="1" customFormat="1" ht="9.75" customHeight="1"/>
    <row r="9" spans="1:24" s="1" customFormat="1" ht="14.25" customHeight="1">
      <c r="A9" s="381" t="s">
        <v>36</v>
      </c>
      <c r="B9" s="381"/>
      <c r="C9" s="31" t="s">
        <v>91</v>
      </c>
    </row>
    <row r="10" spans="1:24" s="1" customFormat="1" ht="14.25" customHeight="1">
      <c r="A10" s="381" t="s">
        <v>0</v>
      </c>
      <c r="B10" s="381"/>
      <c r="C10" s="31" t="s">
        <v>61</v>
      </c>
    </row>
    <row r="11" spans="1:24" s="1" customFormat="1" ht="14.25" customHeight="1">
      <c r="A11" s="381" t="s">
        <v>62</v>
      </c>
      <c r="B11" s="381"/>
      <c r="C11" s="31" t="s">
        <v>63</v>
      </c>
    </row>
    <row r="12" spans="1:24" s="1" customFormat="1" ht="14.25" customHeight="1">
      <c r="A12" s="381" t="s">
        <v>6</v>
      </c>
      <c r="B12" s="381"/>
      <c r="C12" s="31" t="s">
        <v>92</v>
      </c>
    </row>
    <row r="13" spans="1:24" s="1" customFormat="1" ht="9.75" customHeight="1">
      <c r="A13" s="398" t="s">
        <v>38</v>
      </c>
      <c r="B13" s="398"/>
      <c r="C13" s="41" t="s">
        <v>93</v>
      </c>
    </row>
    <row r="14" spans="1:24" s="1" customFormat="1" ht="14.25" customHeight="1">
      <c r="A14" s="383" t="s">
        <v>3</v>
      </c>
      <c r="B14" s="383"/>
      <c r="C14" s="383"/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383"/>
      <c r="W14" s="383"/>
      <c r="X14" s="383"/>
    </row>
    <row r="15" spans="1:24" s="1" customFormat="1" ht="39.75" customHeight="1">
      <c r="A15" s="373" t="s">
        <v>94</v>
      </c>
      <c r="B15" s="373"/>
      <c r="C15" s="373"/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</row>
    <row r="16" spans="1:24" s="1" customFormat="1" ht="14.25" customHeight="1"/>
    <row r="17" spans="1:24" s="1" customFormat="1" ht="14.25" customHeight="1">
      <c r="A17" s="374" t="s">
        <v>4</v>
      </c>
      <c r="B17" s="387"/>
      <c r="C17" s="375"/>
      <c r="D17" s="388" t="s">
        <v>7</v>
      </c>
      <c r="E17" s="388" t="s">
        <v>17</v>
      </c>
      <c r="F17" s="384" t="s">
        <v>18</v>
      </c>
      <c r="G17" s="386"/>
      <c r="H17" s="384" t="s">
        <v>19</v>
      </c>
      <c r="I17" s="386"/>
      <c r="J17" s="374" t="s">
        <v>13</v>
      </c>
      <c r="K17" s="375"/>
      <c r="L17" s="374" t="s">
        <v>9</v>
      </c>
      <c r="M17" s="375"/>
      <c r="N17" s="374" t="s">
        <v>12</v>
      </c>
      <c r="O17" s="375"/>
      <c r="P17" s="374" t="s">
        <v>14</v>
      </c>
      <c r="Q17" s="375"/>
      <c r="R17" s="393" t="s">
        <v>27</v>
      </c>
      <c r="S17" s="393"/>
      <c r="T17" s="393"/>
      <c r="U17" s="397" t="s">
        <v>28</v>
      </c>
      <c r="V17" s="384" t="s">
        <v>30</v>
      </c>
      <c r="W17" s="385"/>
      <c r="X17" s="386"/>
    </row>
    <row r="18" spans="1:24" s="1" customFormat="1" ht="14.25" customHeight="1">
      <c r="A18" s="2" t="s">
        <v>16</v>
      </c>
      <c r="B18" s="393" t="s">
        <v>5</v>
      </c>
      <c r="C18" s="393"/>
      <c r="D18" s="389"/>
      <c r="E18" s="389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97"/>
      <c r="V18" s="8" t="s">
        <v>31</v>
      </c>
      <c r="W18" s="8" t="s">
        <v>32</v>
      </c>
      <c r="X18" s="8" t="s">
        <v>33</v>
      </c>
    </row>
    <row r="19" spans="1:24" s="1" customFormat="1" ht="45" customHeight="1">
      <c r="A19" s="15">
        <v>1</v>
      </c>
      <c r="B19" s="378" t="s">
        <v>95</v>
      </c>
      <c r="C19" s="379"/>
      <c r="D19" s="16" t="s">
        <v>96</v>
      </c>
      <c r="E19" s="16">
        <v>10</v>
      </c>
      <c r="F19" s="17">
        <f>$F$31*E19/100</f>
        <v>193323.6</v>
      </c>
      <c r="G19" s="17">
        <f t="shared" ref="G19:G30" si="0">$G$31*E19/100</f>
        <v>158888.20000000001</v>
      </c>
      <c r="H19" s="13">
        <f>J19+L19+N19+P19</f>
        <v>85</v>
      </c>
      <c r="I19" s="4">
        <f>K19+M19+O19+Q19</f>
        <v>85</v>
      </c>
      <c r="J19" s="15">
        <v>30</v>
      </c>
      <c r="K19" s="7">
        <v>30</v>
      </c>
      <c r="L19" s="15">
        <v>30</v>
      </c>
      <c r="M19" s="4">
        <v>30</v>
      </c>
      <c r="N19" s="15">
        <v>25</v>
      </c>
      <c r="O19" s="4">
        <v>25</v>
      </c>
      <c r="P19" s="15"/>
      <c r="Q19" s="4"/>
      <c r="R19" s="13">
        <f t="shared" ref="R19:S31" si="1">J19+L19+N19+P19</f>
        <v>85</v>
      </c>
      <c r="S19" s="13">
        <f t="shared" si="1"/>
        <v>85</v>
      </c>
      <c r="T19" s="13">
        <f t="shared" ref="T19:T31" si="2">S19-R19</f>
        <v>0</v>
      </c>
      <c r="U19" s="7"/>
      <c r="V19" s="5">
        <f>O19/N19*100</f>
        <v>100</v>
      </c>
      <c r="W19" s="5">
        <f>G19/F19*100</f>
        <v>82.187689449192959</v>
      </c>
      <c r="X19" s="5">
        <f>V19/W19*100</f>
        <v>121.67272333628301</v>
      </c>
    </row>
    <row r="20" spans="1:24" s="1" customFormat="1" ht="45" customHeight="1">
      <c r="A20" s="15">
        <v>2</v>
      </c>
      <c r="B20" s="378" t="s">
        <v>97</v>
      </c>
      <c r="C20" s="379"/>
      <c r="D20" s="16" t="s">
        <v>98</v>
      </c>
      <c r="E20" s="16">
        <v>10</v>
      </c>
      <c r="F20" s="17">
        <f t="shared" ref="F20:F26" si="3">$F$31*E20/100</f>
        <v>193323.6</v>
      </c>
      <c r="G20" s="17">
        <f t="shared" si="0"/>
        <v>158888.20000000001</v>
      </c>
      <c r="H20" s="13">
        <f t="shared" ref="H20:I30" si="4">J20+L20+N20+P20</f>
        <v>15</v>
      </c>
      <c r="I20" s="4">
        <f t="shared" si="4"/>
        <v>15</v>
      </c>
      <c r="J20" s="15">
        <v>5</v>
      </c>
      <c r="K20" s="7">
        <v>5</v>
      </c>
      <c r="L20" s="15">
        <v>5</v>
      </c>
      <c r="M20" s="4">
        <v>5</v>
      </c>
      <c r="N20" s="15">
        <v>5</v>
      </c>
      <c r="O20" s="4">
        <v>5</v>
      </c>
      <c r="P20" s="15"/>
      <c r="Q20" s="4"/>
      <c r="R20" s="13">
        <f t="shared" si="1"/>
        <v>15</v>
      </c>
      <c r="S20" s="13">
        <f t="shared" si="1"/>
        <v>15</v>
      </c>
      <c r="T20" s="13">
        <f t="shared" si="2"/>
        <v>0</v>
      </c>
      <c r="U20" s="42"/>
      <c r="V20" s="5">
        <f t="shared" ref="V20:V31" si="5">O20/N20*100</f>
        <v>100</v>
      </c>
      <c r="W20" s="5">
        <f t="shared" ref="W20:W31" si="6">G20/F20*100</f>
        <v>82.187689449192959</v>
      </c>
      <c r="X20" s="5">
        <f t="shared" ref="X20:X31" si="7">V20/W20*100</f>
        <v>121.67272333628301</v>
      </c>
    </row>
    <row r="21" spans="1:24" s="1" customFormat="1" ht="45" customHeight="1">
      <c r="A21" s="9">
        <v>3</v>
      </c>
      <c r="B21" s="399" t="s">
        <v>99</v>
      </c>
      <c r="C21" s="395"/>
      <c r="D21" s="18" t="s">
        <v>70</v>
      </c>
      <c r="E21" s="18">
        <v>10</v>
      </c>
      <c r="F21" s="17">
        <f t="shared" si="3"/>
        <v>193323.6</v>
      </c>
      <c r="G21" s="17">
        <f t="shared" si="0"/>
        <v>158888.20000000001</v>
      </c>
      <c r="H21" s="13">
        <f t="shared" si="4"/>
        <v>15</v>
      </c>
      <c r="I21" s="4">
        <f t="shared" si="4"/>
        <v>13</v>
      </c>
      <c r="J21" s="9">
        <v>5</v>
      </c>
      <c r="K21" s="37">
        <v>3</v>
      </c>
      <c r="L21" s="9">
        <v>5</v>
      </c>
      <c r="M21" s="5">
        <v>7</v>
      </c>
      <c r="N21" s="9">
        <v>5</v>
      </c>
      <c r="O21" s="5">
        <v>3</v>
      </c>
      <c r="P21" s="9"/>
      <c r="Q21" s="5"/>
      <c r="R21" s="13">
        <f t="shared" si="1"/>
        <v>15</v>
      </c>
      <c r="S21" s="13">
        <f t="shared" si="1"/>
        <v>13</v>
      </c>
      <c r="T21" s="13">
        <f t="shared" si="2"/>
        <v>-2</v>
      </c>
      <c r="U21" s="42"/>
      <c r="V21" s="5">
        <f t="shared" si="5"/>
        <v>60</v>
      </c>
      <c r="W21" s="5">
        <f t="shared" si="6"/>
        <v>82.187689449192959</v>
      </c>
      <c r="X21" s="5">
        <f t="shared" si="7"/>
        <v>73.003634001769797</v>
      </c>
    </row>
    <row r="22" spans="1:24" s="1" customFormat="1" ht="45" customHeight="1">
      <c r="A22" s="9">
        <v>4</v>
      </c>
      <c r="B22" s="399" t="s">
        <v>100</v>
      </c>
      <c r="C22" s="395"/>
      <c r="D22" s="38" t="s">
        <v>101</v>
      </c>
      <c r="E22" s="18">
        <v>10</v>
      </c>
      <c r="F22" s="17">
        <f t="shared" si="3"/>
        <v>193323.6</v>
      </c>
      <c r="G22" s="17">
        <f t="shared" si="0"/>
        <v>158888.20000000001</v>
      </c>
      <c r="H22" s="13">
        <f t="shared" si="4"/>
        <v>30</v>
      </c>
      <c r="I22" s="4">
        <f t="shared" si="4"/>
        <v>247</v>
      </c>
      <c r="J22" s="9">
        <v>10</v>
      </c>
      <c r="K22" s="37">
        <v>67</v>
      </c>
      <c r="L22" s="9">
        <v>10</v>
      </c>
      <c r="M22" s="5">
        <v>90</v>
      </c>
      <c r="N22" s="9">
        <v>10</v>
      </c>
      <c r="O22" s="5">
        <v>90</v>
      </c>
      <c r="P22" s="9"/>
      <c r="Q22" s="5"/>
      <c r="R22" s="13">
        <f t="shared" si="1"/>
        <v>30</v>
      </c>
      <c r="S22" s="13">
        <f t="shared" si="1"/>
        <v>247</v>
      </c>
      <c r="T22" s="13">
        <f t="shared" si="2"/>
        <v>217</v>
      </c>
      <c r="U22" s="42"/>
      <c r="V22" s="5">
        <f t="shared" si="5"/>
        <v>900</v>
      </c>
      <c r="W22" s="5">
        <f t="shared" si="6"/>
        <v>82.187689449192959</v>
      </c>
      <c r="X22" s="5">
        <f t="shared" si="7"/>
        <v>1095.054510026547</v>
      </c>
    </row>
    <row r="23" spans="1:24" s="1" customFormat="1" ht="45" customHeight="1">
      <c r="A23" s="15">
        <v>5</v>
      </c>
      <c r="B23" s="378" t="s">
        <v>102</v>
      </c>
      <c r="C23" s="379"/>
      <c r="D23" s="16" t="s">
        <v>70</v>
      </c>
      <c r="E23" s="16">
        <v>10</v>
      </c>
      <c r="F23" s="17">
        <f t="shared" si="3"/>
        <v>193323.6</v>
      </c>
      <c r="G23" s="17">
        <f t="shared" si="0"/>
        <v>158888.20000000001</v>
      </c>
      <c r="H23" s="13">
        <f t="shared" si="4"/>
        <v>15</v>
      </c>
      <c r="I23" s="4">
        <f t="shared" si="4"/>
        <v>31</v>
      </c>
      <c r="J23" s="15">
        <v>5</v>
      </c>
      <c r="K23" s="7">
        <v>5</v>
      </c>
      <c r="L23" s="15">
        <v>5</v>
      </c>
      <c r="M23" s="4">
        <v>12</v>
      </c>
      <c r="N23" s="15">
        <v>5</v>
      </c>
      <c r="O23" s="4">
        <v>14</v>
      </c>
      <c r="P23" s="15"/>
      <c r="Q23" s="4"/>
      <c r="R23" s="13">
        <f t="shared" si="1"/>
        <v>15</v>
      </c>
      <c r="S23" s="13">
        <f t="shared" si="1"/>
        <v>31</v>
      </c>
      <c r="T23" s="13">
        <f t="shared" si="2"/>
        <v>16</v>
      </c>
      <c r="U23" s="42"/>
      <c r="V23" s="5">
        <f t="shared" si="5"/>
        <v>280</v>
      </c>
      <c r="W23" s="5">
        <f t="shared" si="6"/>
        <v>82.187689449192959</v>
      </c>
      <c r="X23" s="5">
        <f t="shared" si="7"/>
        <v>340.6836253415924</v>
      </c>
    </row>
    <row r="24" spans="1:24" s="1" customFormat="1" ht="45" customHeight="1">
      <c r="A24" s="15">
        <v>6</v>
      </c>
      <c r="B24" s="378" t="s">
        <v>103</v>
      </c>
      <c r="C24" s="379"/>
      <c r="D24" s="16" t="s">
        <v>43</v>
      </c>
      <c r="E24" s="16">
        <v>10</v>
      </c>
      <c r="F24" s="17">
        <f t="shared" si="3"/>
        <v>193323.6</v>
      </c>
      <c r="G24" s="17">
        <f t="shared" si="0"/>
        <v>158888.20000000001</v>
      </c>
      <c r="H24" s="13">
        <f t="shared" si="4"/>
        <v>15</v>
      </c>
      <c r="I24" s="4">
        <f t="shared" si="4"/>
        <v>75</v>
      </c>
      <c r="J24" s="15">
        <v>5</v>
      </c>
      <c r="K24" s="7">
        <v>25</v>
      </c>
      <c r="L24" s="15">
        <v>5</v>
      </c>
      <c r="M24" s="4">
        <v>19</v>
      </c>
      <c r="N24" s="15">
        <v>5</v>
      </c>
      <c r="O24" s="4">
        <v>31</v>
      </c>
      <c r="P24" s="15"/>
      <c r="Q24" s="4"/>
      <c r="R24" s="13">
        <f t="shared" si="1"/>
        <v>15</v>
      </c>
      <c r="S24" s="13">
        <f t="shared" si="1"/>
        <v>75</v>
      </c>
      <c r="T24" s="13">
        <f t="shared" si="2"/>
        <v>60</v>
      </c>
      <c r="U24" s="42"/>
      <c r="V24" s="5">
        <f t="shared" si="5"/>
        <v>620</v>
      </c>
      <c r="W24" s="5">
        <f t="shared" si="6"/>
        <v>82.187689449192959</v>
      </c>
      <c r="X24" s="5">
        <f t="shared" si="7"/>
        <v>754.3708846849546</v>
      </c>
    </row>
    <row r="25" spans="1:24" s="1" customFormat="1" ht="45" customHeight="1">
      <c r="A25" s="15">
        <v>7</v>
      </c>
      <c r="B25" s="378" t="s">
        <v>104</v>
      </c>
      <c r="C25" s="379"/>
      <c r="D25" s="16" t="s">
        <v>43</v>
      </c>
      <c r="E25" s="16">
        <v>10</v>
      </c>
      <c r="F25" s="17">
        <f t="shared" si="3"/>
        <v>193323.6</v>
      </c>
      <c r="G25" s="17">
        <f t="shared" si="0"/>
        <v>158888.20000000001</v>
      </c>
      <c r="H25" s="13">
        <f t="shared" si="4"/>
        <v>15</v>
      </c>
      <c r="I25" s="4">
        <f t="shared" si="4"/>
        <v>28</v>
      </c>
      <c r="J25" s="15">
        <v>5</v>
      </c>
      <c r="K25" s="7">
        <v>4</v>
      </c>
      <c r="L25" s="15">
        <v>5</v>
      </c>
      <c r="M25" s="4">
        <v>16</v>
      </c>
      <c r="N25" s="15">
        <v>5</v>
      </c>
      <c r="O25" s="4">
        <v>8</v>
      </c>
      <c r="P25" s="15"/>
      <c r="Q25" s="4"/>
      <c r="R25" s="13">
        <f t="shared" si="1"/>
        <v>15</v>
      </c>
      <c r="S25" s="13">
        <f t="shared" si="1"/>
        <v>28</v>
      </c>
      <c r="T25" s="13">
        <f t="shared" si="2"/>
        <v>13</v>
      </c>
      <c r="U25" s="7"/>
      <c r="V25" s="5">
        <f t="shared" si="5"/>
        <v>160</v>
      </c>
      <c r="W25" s="5">
        <f t="shared" si="6"/>
        <v>82.187689449192959</v>
      </c>
      <c r="X25" s="5">
        <f t="shared" si="7"/>
        <v>194.67635733805281</v>
      </c>
    </row>
    <row r="26" spans="1:24" s="1" customFormat="1" ht="45" customHeight="1">
      <c r="A26" s="15">
        <v>8</v>
      </c>
      <c r="B26" s="378" t="s">
        <v>105</v>
      </c>
      <c r="C26" s="379"/>
      <c r="D26" s="16" t="s">
        <v>43</v>
      </c>
      <c r="E26" s="16">
        <v>10</v>
      </c>
      <c r="F26" s="17">
        <f t="shared" si="3"/>
        <v>193323.6</v>
      </c>
      <c r="G26" s="17">
        <f t="shared" si="0"/>
        <v>158888.20000000001</v>
      </c>
      <c r="H26" s="13">
        <f t="shared" si="4"/>
        <v>3</v>
      </c>
      <c r="I26" s="4">
        <f t="shared" si="4"/>
        <v>3</v>
      </c>
      <c r="J26" s="15">
        <v>1</v>
      </c>
      <c r="K26" s="7">
        <v>1</v>
      </c>
      <c r="L26" s="15">
        <v>1</v>
      </c>
      <c r="M26" s="4">
        <v>1</v>
      </c>
      <c r="N26" s="15">
        <v>1</v>
      </c>
      <c r="O26" s="4">
        <v>1</v>
      </c>
      <c r="P26" s="15"/>
      <c r="Q26" s="4"/>
      <c r="R26" s="13">
        <f t="shared" si="1"/>
        <v>3</v>
      </c>
      <c r="S26" s="13">
        <f t="shared" si="1"/>
        <v>3</v>
      </c>
      <c r="T26" s="13">
        <f t="shared" si="2"/>
        <v>0</v>
      </c>
      <c r="U26" s="7"/>
      <c r="V26" s="5">
        <f t="shared" si="5"/>
        <v>100</v>
      </c>
      <c r="W26" s="5">
        <f t="shared" si="6"/>
        <v>82.187689449192959</v>
      </c>
      <c r="X26" s="5">
        <f t="shared" si="7"/>
        <v>121.67272333628301</v>
      </c>
    </row>
    <row r="27" spans="1:24" s="1" customFormat="1" ht="45" customHeight="1">
      <c r="A27" s="9">
        <v>9</v>
      </c>
      <c r="B27" s="394" t="s">
        <v>106</v>
      </c>
      <c r="C27" s="394"/>
      <c r="D27" s="18" t="s">
        <v>107</v>
      </c>
      <c r="E27" s="18">
        <v>5</v>
      </c>
      <c r="F27" s="17">
        <f>$F$31*E27/100</f>
        <v>96661.8</v>
      </c>
      <c r="G27" s="17">
        <f t="shared" si="0"/>
        <v>79444.100000000006</v>
      </c>
      <c r="H27" s="13">
        <f t="shared" si="4"/>
        <v>1</v>
      </c>
      <c r="I27" s="4">
        <f t="shared" si="4"/>
        <v>0</v>
      </c>
      <c r="J27" s="9">
        <v>0</v>
      </c>
      <c r="K27" s="37">
        <v>0</v>
      </c>
      <c r="L27" s="9">
        <v>1</v>
      </c>
      <c r="M27" s="5">
        <v>0</v>
      </c>
      <c r="N27" s="9">
        <v>0</v>
      </c>
      <c r="O27" s="5">
        <v>0</v>
      </c>
      <c r="P27" s="9"/>
      <c r="Q27" s="5"/>
      <c r="R27" s="13">
        <f t="shared" si="1"/>
        <v>1</v>
      </c>
      <c r="S27" s="13">
        <f t="shared" si="1"/>
        <v>0</v>
      </c>
      <c r="T27" s="13">
        <f t="shared" si="2"/>
        <v>-1</v>
      </c>
      <c r="U27" s="7"/>
      <c r="V27" s="5" t="e">
        <f t="shared" si="5"/>
        <v>#DIV/0!</v>
      </c>
      <c r="W27" s="5">
        <f t="shared" si="6"/>
        <v>82.187689449192959</v>
      </c>
      <c r="X27" s="5" t="e">
        <f t="shared" si="7"/>
        <v>#DIV/0!</v>
      </c>
    </row>
    <row r="28" spans="1:24" s="1" customFormat="1" ht="45" customHeight="1">
      <c r="A28" s="9">
        <v>10</v>
      </c>
      <c r="B28" s="394" t="s">
        <v>108</v>
      </c>
      <c r="C28" s="394"/>
      <c r="D28" s="18" t="s">
        <v>70</v>
      </c>
      <c r="E28" s="18">
        <v>5</v>
      </c>
      <c r="F28" s="17">
        <f>$F$31*E28/100</f>
        <v>96661.8</v>
      </c>
      <c r="G28" s="17">
        <f t="shared" si="0"/>
        <v>79444.100000000006</v>
      </c>
      <c r="H28" s="13">
        <f t="shared" si="4"/>
        <v>1</v>
      </c>
      <c r="I28" s="4">
        <f t="shared" si="4"/>
        <v>1</v>
      </c>
      <c r="J28" s="9">
        <v>0</v>
      </c>
      <c r="K28" s="37">
        <v>1</v>
      </c>
      <c r="L28" s="9">
        <v>1</v>
      </c>
      <c r="M28" s="5">
        <v>0</v>
      </c>
      <c r="N28" s="9">
        <v>0</v>
      </c>
      <c r="O28" s="5">
        <v>0</v>
      </c>
      <c r="P28" s="9"/>
      <c r="Q28" s="5"/>
      <c r="R28" s="13">
        <f t="shared" si="1"/>
        <v>1</v>
      </c>
      <c r="S28" s="13">
        <f t="shared" si="1"/>
        <v>1</v>
      </c>
      <c r="T28" s="13">
        <f t="shared" si="2"/>
        <v>0</v>
      </c>
      <c r="U28" s="7"/>
      <c r="V28" s="5" t="e">
        <f t="shared" si="5"/>
        <v>#DIV/0!</v>
      </c>
      <c r="W28" s="5">
        <f t="shared" si="6"/>
        <v>82.187689449192959</v>
      </c>
      <c r="X28" s="5" t="e">
        <f t="shared" si="7"/>
        <v>#DIV/0!</v>
      </c>
    </row>
    <row r="29" spans="1:24" s="1" customFormat="1" ht="45" customHeight="1">
      <c r="A29" s="9">
        <v>11</v>
      </c>
      <c r="B29" s="394" t="s">
        <v>109</v>
      </c>
      <c r="C29" s="394"/>
      <c r="D29" s="18" t="s">
        <v>88</v>
      </c>
      <c r="E29" s="18">
        <v>5</v>
      </c>
      <c r="F29" s="17">
        <f>$F$31*E29/100</f>
        <v>96661.8</v>
      </c>
      <c r="G29" s="17">
        <f t="shared" si="0"/>
        <v>79444.100000000006</v>
      </c>
      <c r="H29" s="13">
        <f t="shared" si="4"/>
        <v>3</v>
      </c>
      <c r="I29" s="4">
        <f t="shared" si="4"/>
        <v>3</v>
      </c>
      <c r="J29" s="9">
        <v>1</v>
      </c>
      <c r="K29" s="37">
        <v>1</v>
      </c>
      <c r="L29" s="9">
        <v>1</v>
      </c>
      <c r="M29" s="5">
        <v>1</v>
      </c>
      <c r="N29" s="9">
        <v>1</v>
      </c>
      <c r="O29" s="5">
        <v>1</v>
      </c>
      <c r="P29" s="9"/>
      <c r="Q29" s="5"/>
      <c r="R29" s="13">
        <f t="shared" si="1"/>
        <v>3</v>
      </c>
      <c r="S29" s="13">
        <f t="shared" si="1"/>
        <v>3</v>
      </c>
      <c r="T29" s="13">
        <f t="shared" si="2"/>
        <v>0</v>
      </c>
      <c r="U29" s="7"/>
      <c r="V29" s="5">
        <f t="shared" si="5"/>
        <v>100</v>
      </c>
      <c r="W29" s="5">
        <f t="shared" si="6"/>
        <v>82.187689449192959</v>
      </c>
      <c r="X29" s="5">
        <f t="shared" si="7"/>
        <v>121.67272333628301</v>
      </c>
    </row>
    <row r="30" spans="1:24" s="1" customFormat="1" ht="45" customHeight="1">
      <c r="A30" s="9">
        <v>12</v>
      </c>
      <c r="B30" s="379" t="s">
        <v>110</v>
      </c>
      <c r="C30" s="394"/>
      <c r="D30" s="18" t="s">
        <v>111</v>
      </c>
      <c r="E30" s="18">
        <v>5</v>
      </c>
      <c r="F30" s="17">
        <f>$F$31*E30/100</f>
        <v>96661.8</v>
      </c>
      <c r="G30" s="17">
        <f t="shared" si="0"/>
        <v>79444.100000000006</v>
      </c>
      <c r="H30" s="13">
        <f t="shared" si="4"/>
        <v>15</v>
      </c>
      <c r="I30" s="4">
        <f t="shared" si="4"/>
        <v>28</v>
      </c>
      <c r="J30" s="9">
        <v>5</v>
      </c>
      <c r="K30" s="37">
        <v>7</v>
      </c>
      <c r="L30" s="9">
        <v>5</v>
      </c>
      <c r="M30" s="5">
        <v>11</v>
      </c>
      <c r="N30" s="9">
        <v>5</v>
      </c>
      <c r="O30" s="5">
        <v>10</v>
      </c>
      <c r="P30" s="9"/>
      <c r="Q30" s="5"/>
      <c r="R30" s="13">
        <f t="shared" si="1"/>
        <v>15</v>
      </c>
      <c r="S30" s="13">
        <f t="shared" si="1"/>
        <v>28</v>
      </c>
      <c r="T30" s="13">
        <f t="shared" si="2"/>
        <v>13</v>
      </c>
      <c r="U30" s="7"/>
      <c r="V30" s="5">
        <f t="shared" si="5"/>
        <v>200</v>
      </c>
      <c r="W30" s="5">
        <f t="shared" si="6"/>
        <v>82.187689449192959</v>
      </c>
      <c r="X30" s="5">
        <f t="shared" si="7"/>
        <v>243.34544667256603</v>
      </c>
    </row>
    <row r="31" spans="1:24" s="1" customFormat="1" ht="36.75" customHeight="1">
      <c r="A31" s="390" t="s">
        <v>24</v>
      </c>
      <c r="B31" s="391"/>
      <c r="C31" s="392"/>
      <c r="D31" s="18"/>
      <c r="E31" s="18">
        <f>SUM(E19:E30)</f>
        <v>100</v>
      </c>
      <c r="F31" s="43">
        <v>1933236</v>
      </c>
      <c r="G31" s="43">
        <v>1588882</v>
      </c>
      <c r="H31" s="18">
        <f t="shared" ref="H31:Q31" si="8">SUM(H19:H30)</f>
        <v>213</v>
      </c>
      <c r="I31" s="18">
        <f t="shared" si="8"/>
        <v>529</v>
      </c>
      <c r="J31" s="18">
        <f>SUM(J19:J30)</f>
        <v>72</v>
      </c>
      <c r="K31" s="18">
        <f>SUM(K19:K30)</f>
        <v>149</v>
      </c>
      <c r="L31" s="18">
        <f t="shared" si="8"/>
        <v>74</v>
      </c>
      <c r="M31" s="18">
        <f t="shared" si="8"/>
        <v>192</v>
      </c>
      <c r="N31" s="18">
        <f t="shared" si="8"/>
        <v>67</v>
      </c>
      <c r="O31" s="18">
        <f t="shared" si="8"/>
        <v>188</v>
      </c>
      <c r="P31" s="18">
        <f t="shared" si="8"/>
        <v>0</v>
      </c>
      <c r="Q31" s="18">
        <f t="shared" si="8"/>
        <v>0</v>
      </c>
      <c r="R31" s="14">
        <f t="shared" si="1"/>
        <v>213</v>
      </c>
      <c r="S31" s="14">
        <f t="shared" si="1"/>
        <v>529</v>
      </c>
      <c r="T31" s="14">
        <f t="shared" si="2"/>
        <v>316</v>
      </c>
      <c r="U31" s="14"/>
      <c r="V31" s="5">
        <f t="shared" si="5"/>
        <v>280.59701492537317</v>
      </c>
      <c r="W31" s="5">
        <f t="shared" si="6"/>
        <v>82.187689449192959</v>
      </c>
      <c r="X31" s="5">
        <f t="shared" si="7"/>
        <v>341.41002966001798</v>
      </c>
    </row>
    <row r="32" spans="1:24" ht="14.25" customHeight="1">
      <c r="R32" s="1"/>
      <c r="S32" s="1"/>
      <c r="T32" s="1"/>
      <c r="U32" s="1"/>
    </row>
    <row r="33" spans="2:21" ht="14.25" customHeight="1">
      <c r="B33" s="11" t="s">
        <v>25</v>
      </c>
      <c r="F33" s="10"/>
      <c r="H33" s="6" t="s">
        <v>26</v>
      </c>
    </row>
    <row r="34" spans="2:21" ht="14.25" customHeight="1">
      <c r="R34" s="1"/>
      <c r="S34" s="1"/>
      <c r="T34" s="1"/>
      <c r="U34" s="1"/>
    </row>
  </sheetData>
  <sheetProtection sheet="1" objects="1" scenarios="1"/>
  <mergeCells count="40">
    <mergeCell ref="A13:B13"/>
    <mergeCell ref="A1:X1"/>
    <mergeCell ref="A2:X2"/>
    <mergeCell ref="A3:X3"/>
    <mergeCell ref="A4:X4"/>
    <mergeCell ref="A5:X5"/>
    <mergeCell ref="A6:X6"/>
    <mergeCell ref="A7:Q7"/>
    <mergeCell ref="A9:B9"/>
    <mergeCell ref="A10:B10"/>
    <mergeCell ref="A11:B11"/>
    <mergeCell ref="A12:B12"/>
    <mergeCell ref="B19:C19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B18:C18"/>
    <mergeCell ref="A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</mergeCells>
  <pageMargins left="0.11811023622047245" right="0.11811023622047245" top="0.74803149606299213" bottom="0.55118110236220474" header="0.31496062992125984" footer="0.31496062992125984"/>
  <pageSetup scale="60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workbookViewId="0">
      <selection activeCell="W22" sqref="W22"/>
    </sheetView>
  </sheetViews>
  <sheetFormatPr baseColWidth="10" defaultRowHeight="12.75"/>
  <cols>
    <col min="1" max="1" width="5.42578125" style="35" customWidth="1"/>
    <col min="2" max="2" width="45.140625" style="35" bestFit="1" customWidth="1"/>
    <col min="3" max="3" width="11.85546875" style="35" customWidth="1"/>
    <col min="4" max="4" width="11.42578125" style="35"/>
    <col min="5" max="5" width="13" style="35" customWidth="1"/>
    <col min="6" max="6" width="12.7109375" style="35" customWidth="1"/>
    <col min="7" max="12" width="9.28515625" style="35" hidden="1" customWidth="1"/>
    <col min="13" max="14" width="9.28515625" style="35" customWidth="1"/>
    <col min="15" max="16" width="9.28515625" style="35" hidden="1" customWidth="1"/>
    <col min="17" max="19" width="9.28515625" style="35" customWidth="1"/>
    <col min="20" max="20" width="21.42578125" style="35" customWidth="1"/>
    <col min="21" max="23" width="11.42578125" style="35" customWidth="1"/>
    <col min="24" max="16384" width="11.42578125" style="35"/>
  </cols>
  <sheetData>
    <row r="1" spans="1:23">
      <c r="A1" s="480"/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0"/>
    </row>
    <row r="2" spans="1:23">
      <c r="A2" s="480" t="s">
        <v>52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</row>
    <row r="3" spans="1:23">
      <c r="A3" s="383" t="s">
        <v>15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</row>
    <row r="4" spans="1:23" hidden="1">
      <c r="A4" s="383" t="s">
        <v>391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</row>
    <row r="5" spans="1:23">
      <c r="A5" s="383" t="s">
        <v>392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</row>
    <row r="6" spans="1:23" hidden="1">
      <c r="A6" s="383" t="s">
        <v>49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3" hidden="1">
      <c r="A7" s="383" t="s">
        <v>51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</row>
    <row r="8" spans="1:2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88"/>
    </row>
    <row r="9" spans="1:23">
      <c r="A9" s="143" t="s">
        <v>393</v>
      </c>
      <c r="B9" s="144"/>
      <c r="C9" s="1"/>
      <c r="D9" s="1"/>
      <c r="E9" s="1"/>
      <c r="F9" s="1"/>
      <c r="G9" s="1"/>
      <c r="H9" s="1"/>
      <c r="I9" s="1"/>
      <c r="J9" s="1"/>
      <c r="K9" s="6"/>
      <c r="L9" s="6"/>
      <c r="M9" s="6"/>
      <c r="N9" s="6"/>
      <c r="O9" s="6"/>
      <c r="P9" s="6"/>
      <c r="Q9" s="88"/>
    </row>
    <row r="10" spans="1:23">
      <c r="A10" s="145" t="s">
        <v>394</v>
      </c>
      <c r="B10" s="146"/>
      <c r="C10" s="1"/>
      <c r="D10" s="1"/>
      <c r="E10" s="1"/>
      <c r="F10" s="1"/>
      <c r="G10" s="1"/>
      <c r="H10" s="1"/>
      <c r="I10" s="1"/>
      <c r="J10" s="1"/>
      <c r="K10" s="6"/>
      <c r="L10" s="6"/>
      <c r="M10" s="6"/>
      <c r="N10" s="6"/>
      <c r="O10" s="6"/>
      <c r="P10" s="6"/>
      <c r="Q10" s="88"/>
    </row>
    <row r="11" spans="1:23">
      <c r="A11" s="145" t="s">
        <v>395</v>
      </c>
      <c r="B11" s="147"/>
      <c r="C11" s="1"/>
      <c r="D11" s="1"/>
      <c r="E11" s="1"/>
      <c r="F11" s="1"/>
      <c r="G11" s="1"/>
      <c r="H11" s="1"/>
      <c r="I11" s="1"/>
      <c r="J11" s="1"/>
      <c r="K11" s="6"/>
      <c r="L11" s="6"/>
      <c r="M11" s="6"/>
      <c r="N11" s="6"/>
      <c r="O11" s="6"/>
      <c r="P11" s="6"/>
      <c r="Q11" s="88"/>
    </row>
    <row r="12" spans="1:23">
      <c r="A12" s="145" t="s">
        <v>396</v>
      </c>
      <c r="B12" s="147"/>
      <c r="C12" s="1"/>
      <c r="D12" s="1"/>
      <c r="E12" s="1"/>
      <c r="F12" s="1"/>
      <c r="G12" s="1"/>
      <c r="H12" s="1"/>
      <c r="I12" s="1"/>
      <c r="J12" s="1"/>
      <c r="K12" s="6"/>
      <c r="L12" s="6"/>
      <c r="M12" s="6"/>
      <c r="N12" s="6"/>
      <c r="O12" s="6"/>
      <c r="P12" s="6"/>
      <c r="Q12" s="88"/>
    </row>
    <row r="13" spans="1:23">
      <c r="A13" s="145" t="s">
        <v>397</v>
      </c>
      <c r="B13" s="147"/>
      <c r="C13" s="1"/>
      <c r="D13" s="1"/>
      <c r="E13" s="1"/>
      <c r="F13" s="1"/>
      <c r="G13" s="1"/>
      <c r="H13" s="1"/>
      <c r="I13" s="1"/>
      <c r="J13" s="1"/>
      <c r="K13" s="6"/>
      <c r="L13" s="6"/>
      <c r="M13" s="6"/>
      <c r="N13" s="6"/>
      <c r="O13" s="6"/>
      <c r="P13" s="6"/>
      <c r="Q13" s="88"/>
      <c r="R13" s="478"/>
      <c r="S13" s="478"/>
      <c r="T13" s="45"/>
    </row>
    <row r="14" spans="1:23">
      <c r="A14" s="383" t="s">
        <v>3</v>
      </c>
      <c r="B14" s="383"/>
      <c r="C14" s="383"/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383"/>
      <c r="W14" s="383"/>
    </row>
    <row r="15" spans="1:23" ht="40.5" customHeight="1">
      <c r="A15" s="373" t="s">
        <v>398</v>
      </c>
      <c r="B15" s="373"/>
      <c r="C15" s="373"/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88"/>
    </row>
    <row r="17" spans="1:23" ht="12.75" customHeight="1">
      <c r="A17" s="374" t="s">
        <v>4</v>
      </c>
      <c r="B17" s="387"/>
      <c r="C17" s="388" t="s">
        <v>7</v>
      </c>
      <c r="D17" s="388" t="s">
        <v>17</v>
      </c>
      <c r="E17" s="384" t="s">
        <v>18</v>
      </c>
      <c r="F17" s="386"/>
      <c r="G17" s="384" t="s">
        <v>19</v>
      </c>
      <c r="H17" s="386"/>
      <c r="I17" s="374" t="s">
        <v>13</v>
      </c>
      <c r="J17" s="375"/>
      <c r="K17" s="374" t="s">
        <v>9</v>
      </c>
      <c r="L17" s="375"/>
      <c r="M17" s="374" t="s">
        <v>12</v>
      </c>
      <c r="N17" s="375"/>
      <c r="O17" s="374" t="s">
        <v>14</v>
      </c>
      <c r="P17" s="375"/>
      <c r="Q17" s="393" t="s">
        <v>27</v>
      </c>
      <c r="R17" s="393"/>
      <c r="S17" s="393"/>
      <c r="T17" s="397" t="s">
        <v>28</v>
      </c>
      <c r="U17" s="384" t="s">
        <v>30</v>
      </c>
      <c r="V17" s="385"/>
      <c r="W17" s="386"/>
    </row>
    <row r="18" spans="1:23" ht="21.75" customHeight="1">
      <c r="A18" s="2" t="s">
        <v>16</v>
      </c>
      <c r="B18" s="148" t="s">
        <v>5</v>
      </c>
      <c r="C18" s="479"/>
      <c r="D18" s="389"/>
      <c r="E18" s="8" t="s">
        <v>20</v>
      </c>
      <c r="F18" s="8" t="s">
        <v>21</v>
      </c>
      <c r="G18" s="8" t="s">
        <v>22</v>
      </c>
      <c r="H18" s="8" t="s">
        <v>23</v>
      </c>
      <c r="I18" s="3" t="s">
        <v>10</v>
      </c>
      <c r="J18" s="3" t="s">
        <v>11</v>
      </c>
      <c r="K18" s="3" t="s">
        <v>10</v>
      </c>
      <c r="L18" s="3" t="s">
        <v>11</v>
      </c>
      <c r="M18" s="3" t="s">
        <v>10</v>
      </c>
      <c r="N18" s="3" t="s">
        <v>11</v>
      </c>
      <c r="O18" s="3" t="s">
        <v>10</v>
      </c>
      <c r="P18" s="3" t="s">
        <v>11</v>
      </c>
      <c r="Q18" s="3" t="s">
        <v>10</v>
      </c>
      <c r="R18" s="3" t="s">
        <v>11</v>
      </c>
      <c r="S18" s="3" t="s">
        <v>29</v>
      </c>
      <c r="T18" s="397"/>
      <c r="U18" s="8" t="s">
        <v>31</v>
      </c>
      <c r="V18" s="8" t="s">
        <v>32</v>
      </c>
      <c r="W18" s="8" t="s">
        <v>33</v>
      </c>
    </row>
    <row r="19" spans="1:23" ht="37.5" customHeight="1">
      <c r="A19" s="149">
        <v>1</v>
      </c>
      <c r="B19" s="150" t="s">
        <v>399</v>
      </c>
      <c r="C19" s="151" t="s">
        <v>400</v>
      </c>
      <c r="D19" s="152">
        <v>0.2</v>
      </c>
      <c r="E19" s="17">
        <f t="shared" ref="E19:E25" si="0">$E$26*D19</f>
        <v>414977.80000000005</v>
      </c>
      <c r="F19" s="17">
        <f t="shared" ref="F19:F25" si="1">$F$26*D19</f>
        <v>264682.8</v>
      </c>
      <c r="G19" s="14">
        <f>I19+K19+M19+O19</f>
        <v>45</v>
      </c>
      <c r="H19" s="5">
        <f>J19+L19+N19+P19</f>
        <v>37</v>
      </c>
      <c r="I19" s="9">
        <v>15</v>
      </c>
      <c r="J19" s="37">
        <v>10</v>
      </c>
      <c r="K19" s="9">
        <v>15</v>
      </c>
      <c r="L19" s="58">
        <v>15</v>
      </c>
      <c r="M19" s="9">
        <v>15</v>
      </c>
      <c r="N19" s="37">
        <v>12</v>
      </c>
      <c r="O19" s="9"/>
      <c r="P19" s="37"/>
      <c r="Q19" s="13">
        <f>I19+K19+M19+O19</f>
        <v>45</v>
      </c>
      <c r="R19" s="13">
        <f t="shared" ref="R19:R26" si="2">J19+L19+N19+P19</f>
        <v>37</v>
      </c>
      <c r="S19" s="13">
        <f>R19-Q19</f>
        <v>-8</v>
      </c>
      <c r="T19" s="21"/>
      <c r="U19" s="5">
        <f>O19/N19*100</f>
        <v>0</v>
      </c>
      <c r="V19" s="5">
        <f t="shared" ref="V19:V26" si="3">F19/E19*100</f>
        <v>63.78239992597193</v>
      </c>
      <c r="W19" s="5">
        <f t="shared" ref="W19:W26" si="4">U19/V19*100</f>
        <v>0</v>
      </c>
    </row>
    <row r="20" spans="1:23" ht="37.5" customHeight="1">
      <c r="A20" s="149">
        <v>2</v>
      </c>
      <c r="B20" s="150" t="s">
        <v>401</v>
      </c>
      <c r="C20" s="151" t="s">
        <v>177</v>
      </c>
      <c r="D20" s="152">
        <v>0.1</v>
      </c>
      <c r="E20" s="17">
        <f t="shared" si="0"/>
        <v>207488.90000000002</v>
      </c>
      <c r="F20" s="17">
        <f t="shared" si="1"/>
        <v>132341.4</v>
      </c>
      <c r="G20" s="14">
        <f t="shared" ref="G20:H25" si="5">I20+K20+M20+O20</f>
        <v>15</v>
      </c>
      <c r="H20" s="5">
        <f t="shared" si="5"/>
        <v>9</v>
      </c>
      <c r="I20" s="9">
        <v>5</v>
      </c>
      <c r="J20" s="37">
        <v>0</v>
      </c>
      <c r="K20" s="9">
        <v>5</v>
      </c>
      <c r="L20" s="58">
        <v>5</v>
      </c>
      <c r="M20" s="9">
        <v>5</v>
      </c>
      <c r="N20" s="37">
        <v>4</v>
      </c>
      <c r="O20" s="9"/>
      <c r="P20" s="37"/>
      <c r="Q20" s="13">
        <f t="shared" ref="Q20:Q26" si="6">I20+K20+M20+O20</f>
        <v>15</v>
      </c>
      <c r="R20" s="13">
        <f t="shared" si="2"/>
        <v>9</v>
      </c>
      <c r="S20" s="13">
        <f t="shared" ref="S20:S26" si="7">R20-Q20</f>
        <v>-6</v>
      </c>
      <c r="T20" s="24"/>
      <c r="U20" s="5">
        <f t="shared" ref="U20:U26" si="8">O20/N20*100</f>
        <v>0</v>
      </c>
      <c r="V20" s="5">
        <f t="shared" si="3"/>
        <v>63.78239992597193</v>
      </c>
      <c r="W20" s="5">
        <f t="shared" si="4"/>
        <v>0</v>
      </c>
    </row>
    <row r="21" spans="1:23" ht="37.5" customHeight="1">
      <c r="A21" s="149">
        <v>3</v>
      </c>
      <c r="B21" s="150" t="s">
        <v>402</v>
      </c>
      <c r="C21" s="151" t="s">
        <v>403</v>
      </c>
      <c r="D21" s="152">
        <v>0.1</v>
      </c>
      <c r="E21" s="17">
        <f t="shared" si="0"/>
        <v>207488.90000000002</v>
      </c>
      <c r="F21" s="17">
        <f t="shared" si="1"/>
        <v>132341.4</v>
      </c>
      <c r="G21" s="14">
        <f t="shared" si="5"/>
        <v>6</v>
      </c>
      <c r="H21" s="5">
        <f t="shared" si="5"/>
        <v>7</v>
      </c>
      <c r="I21" s="9">
        <v>2</v>
      </c>
      <c r="J21" s="37">
        <v>1</v>
      </c>
      <c r="K21" s="9">
        <v>2</v>
      </c>
      <c r="L21" s="58">
        <v>2</v>
      </c>
      <c r="M21" s="9">
        <v>2</v>
      </c>
      <c r="N21" s="37">
        <v>4</v>
      </c>
      <c r="O21" s="9"/>
      <c r="P21" s="37"/>
      <c r="Q21" s="13">
        <f t="shared" si="6"/>
        <v>6</v>
      </c>
      <c r="R21" s="13">
        <f t="shared" si="2"/>
        <v>7</v>
      </c>
      <c r="S21" s="13">
        <f t="shared" si="7"/>
        <v>1</v>
      </c>
      <c r="T21" s="24"/>
      <c r="U21" s="5">
        <f t="shared" si="8"/>
        <v>0</v>
      </c>
      <c r="V21" s="5">
        <f t="shared" si="3"/>
        <v>63.78239992597193</v>
      </c>
      <c r="W21" s="5">
        <f t="shared" si="4"/>
        <v>0</v>
      </c>
    </row>
    <row r="22" spans="1:23" ht="37.5" customHeight="1">
      <c r="A22" s="149">
        <v>4</v>
      </c>
      <c r="B22" s="150" t="s">
        <v>404</v>
      </c>
      <c r="C22" s="151" t="s">
        <v>405</v>
      </c>
      <c r="D22" s="152">
        <v>0.1</v>
      </c>
      <c r="E22" s="17">
        <f t="shared" si="0"/>
        <v>207488.90000000002</v>
      </c>
      <c r="F22" s="17">
        <f t="shared" si="1"/>
        <v>132341.4</v>
      </c>
      <c r="G22" s="14">
        <f t="shared" si="5"/>
        <v>3</v>
      </c>
      <c r="H22" s="5">
        <f t="shared" si="5"/>
        <v>0</v>
      </c>
      <c r="I22" s="9">
        <v>1</v>
      </c>
      <c r="J22" s="37">
        <v>0</v>
      </c>
      <c r="K22" s="9">
        <v>1</v>
      </c>
      <c r="L22" s="58">
        <v>0</v>
      </c>
      <c r="M22" s="9">
        <v>1</v>
      </c>
      <c r="N22" s="37">
        <v>0</v>
      </c>
      <c r="O22" s="9"/>
      <c r="P22" s="37"/>
      <c r="Q22" s="13">
        <f t="shared" si="6"/>
        <v>3</v>
      </c>
      <c r="R22" s="13">
        <f t="shared" si="2"/>
        <v>0</v>
      </c>
      <c r="S22" s="13">
        <f t="shared" si="7"/>
        <v>-3</v>
      </c>
      <c r="T22" s="24"/>
      <c r="U22" s="5" t="e">
        <f t="shared" si="8"/>
        <v>#DIV/0!</v>
      </c>
      <c r="V22" s="5">
        <f t="shared" si="3"/>
        <v>63.78239992597193</v>
      </c>
      <c r="W22" s="5" t="e">
        <f t="shared" si="4"/>
        <v>#DIV/0!</v>
      </c>
    </row>
    <row r="23" spans="1:23" ht="37.5" customHeight="1">
      <c r="A23" s="149">
        <v>5</v>
      </c>
      <c r="B23" s="150" t="s">
        <v>406</v>
      </c>
      <c r="C23" s="151" t="s">
        <v>43</v>
      </c>
      <c r="D23" s="152">
        <v>0.15</v>
      </c>
      <c r="E23" s="17">
        <f t="shared" si="0"/>
        <v>311233.34999999998</v>
      </c>
      <c r="F23" s="17">
        <f t="shared" si="1"/>
        <v>198512.1</v>
      </c>
      <c r="G23" s="14">
        <f t="shared" si="5"/>
        <v>9</v>
      </c>
      <c r="H23" s="5">
        <f t="shared" si="5"/>
        <v>6</v>
      </c>
      <c r="I23" s="9">
        <v>3</v>
      </c>
      <c r="J23" s="37">
        <v>0</v>
      </c>
      <c r="K23" s="9">
        <v>3</v>
      </c>
      <c r="L23" s="58">
        <v>3</v>
      </c>
      <c r="M23" s="9">
        <v>3</v>
      </c>
      <c r="N23" s="37">
        <v>3</v>
      </c>
      <c r="O23" s="9"/>
      <c r="P23" s="37"/>
      <c r="Q23" s="13">
        <f t="shared" si="6"/>
        <v>9</v>
      </c>
      <c r="R23" s="13">
        <f t="shared" si="2"/>
        <v>6</v>
      </c>
      <c r="S23" s="13">
        <f t="shared" si="7"/>
        <v>-3</v>
      </c>
      <c r="T23" s="24"/>
      <c r="U23" s="5">
        <f t="shared" si="8"/>
        <v>0</v>
      </c>
      <c r="V23" s="5">
        <f t="shared" si="3"/>
        <v>63.782399925971959</v>
      </c>
      <c r="W23" s="5">
        <f t="shared" si="4"/>
        <v>0</v>
      </c>
    </row>
    <row r="24" spans="1:23" ht="37.5" customHeight="1">
      <c r="A24" s="149">
        <v>6</v>
      </c>
      <c r="B24" s="150" t="s">
        <v>407</v>
      </c>
      <c r="C24" s="151" t="s">
        <v>408</v>
      </c>
      <c r="D24" s="152">
        <v>0.15</v>
      </c>
      <c r="E24" s="17">
        <f t="shared" si="0"/>
        <v>311233.34999999998</v>
      </c>
      <c r="F24" s="17">
        <f t="shared" si="1"/>
        <v>198512.1</v>
      </c>
      <c r="G24" s="14">
        <f t="shared" si="5"/>
        <v>9</v>
      </c>
      <c r="H24" s="5">
        <f t="shared" si="5"/>
        <v>26</v>
      </c>
      <c r="I24" s="9">
        <v>3</v>
      </c>
      <c r="J24" s="37">
        <v>1</v>
      </c>
      <c r="K24" s="9">
        <v>3</v>
      </c>
      <c r="L24" s="58">
        <v>21</v>
      </c>
      <c r="M24" s="9">
        <v>3</v>
      </c>
      <c r="N24" s="37">
        <v>4</v>
      </c>
      <c r="O24" s="9"/>
      <c r="P24" s="37"/>
      <c r="Q24" s="13">
        <f t="shared" si="6"/>
        <v>9</v>
      </c>
      <c r="R24" s="13">
        <f t="shared" si="2"/>
        <v>26</v>
      </c>
      <c r="S24" s="13">
        <f t="shared" si="7"/>
        <v>17</v>
      </c>
      <c r="T24" s="49"/>
      <c r="U24" s="5">
        <f t="shared" si="8"/>
        <v>0</v>
      </c>
      <c r="V24" s="5">
        <f t="shared" si="3"/>
        <v>63.782399925971959</v>
      </c>
      <c r="W24" s="5">
        <f t="shared" si="4"/>
        <v>0</v>
      </c>
    </row>
    <row r="25" spans="1:23" ht="37.5" customHeight="1">
      <c r="A25" s="9">
        <v>7</v>
      </c>
      <c r="B25" s="153" t="s">
        <v>409</v>
      </c>
      <c r="C25" s="154" t="s">
        <v>43</v>
      </c>
      <c r="D25" s="152">
        <v>0.2</v>
      </c>
      <c r="E25" s="17">
        <f t="shared" si="0"/>
        <v>414977.80000000005</v>
      </c>
      <c r="F25" s="17">
        <f t="shared" si="1"/>
        <v>264682.8</v>
      </c>
      <c r="G25" s="14">
        <f t="shared" si="5"/>
        <v>9</v>
      </c>
      <c r="H25" s="5">
        <f t="shared" si="5"/>
        <v>8</v>
      </c>
      <c r="I25" s="9">
        <v>3</v>
      </c>
      <c r="J25" s="37">
        <v>2</v>
      </c>
      <c r="K25" s="9">
        <v>3</v>
      </c>
      <c r="L25" s="58">
        <v>3</v>
      </c>
      <c r="M25" s="9">
        <v>3</v>
      </c>
      <c r="N25" s="37">
        <v>3</v>
      </c>
      <c r="O25" s="9"/>
      <c r="P25" s="37"/>
      <c r="Q25" s="13">
        <f t="shared" si="6"/>
        <v>9</v>
      </c>
      <c r="R25" s="13">
        <f t="shared" si="2"/>
        <v>8</v>
      </c>
      <c r="S25" s="13">
        <f t="shared" si="7"/>
        <v>-1</v>
      </c>
      <c r="T25" s="49"/>
      <c r="U25" s="5">
        <f t="shared" si="8"/>
        <v>0</v>
      </c>
      <c r="V25" s="5">
        <f t="shared" si="3"/>
        <v>63.78239992597193</v>
      </c>
      <c r="W25" s="5">
        <f t="shared" si="4"/>
        <v>0</v>
      </c>
    </row>
    <row r="26" spans="1:23" s="1" customFormat="1" ht="36.75" customHeight="1">
      <c r="A26" s="390" t="s">
        <v>24</v>
      </c>
      <c r="B26" s="476"/>
      <c r="C26" s="155"/>
      <c r="D26" s="52">
        <f>SUM(D19:D25)</f>
        <v>1</v>
      </c>
      <c r="E26" s="39">
        <v>2074889</v>
      </c>
      <c r="F26" s="39">
        <v>1323414</v>
      </c>
      <c r="G26" s="18">
        <f>SUM(G19:G25)</f>
        <v>96</v>
      </c>
      <c r="H26" s="18">
        <f>SUM(H19:H25)</f>
        <v>93</v>
      </c>
      <c r="I26" s="18">
        <f>SUM(I19:I25)</f>
        <v>32</v>
      </c>
      <c r="J26" s="18">
        <f>SUM(J19:J25)</f>
        <v>14</v>
      </c>
      <c r="K26" s="18">
        <f>SUM(K19:K25)</f>
        <v>32</v>
      </c>
      <c r="L26" s="18">
        <f>SUM(L19:L23)</f>
        <v>25</v>
      </c>
      <c r="M26" s="18">
        <f>SUM(M19:M25)</f>
        <v>32</v>
      </c>
      <c r="N26" s="18">
        <f>SUM(N19:N25)</f>
        <v>30</v>
      </c>
      <c r="O26" s="18">
        <f>SUM(O19:O25)</f>
        <v>0</v>
      </c>
      <c r="P26" s="18">
        <f>SUM(P19:P23)</f>
        <v>0</v>
      </c>
      <c r="Q26" s="14">
        <f t="shared" si="6"/>
        <v>96</v>
      </c>
      <c r="R26" s="14">
        <f t="shared" si="2"/>
        <v>69</v>
      </c>
      <c r="S26" s="14">
        <f t="shared" si="7"/>
        <v>-27</v>
      </c>
      <c r="T26" s="9"/>
      <c r="U26" s="5">
        <f t="shared" si="8"/>
        <v>0</v>
      </c>
      <c r="V26" s="5">
        <f t="shared" si="3"/>
        <v>63.782399925971944</v>
      </c>
      <c r="W26" s="5">
        <f t="shared" si="4"/>
        <v>0</v>
      </c>
    </row>
    <row r="27" spans="1:23" s="6" customFormat="1" ht="14.25" customHeight="1">
      <c r="E27" s="10"/>
    </row>
    <row r="28" spans="1:23" s="6" customFormat="1" ht="14.25" customHeight="1">
      <c r="B28" s="11" t="s">
        <v>25</v>
      </c>
      <c r="E28" s="10"/>
      <c r="G28" s="6" t="s">
        <v>26</v>
      </c>
    </row>
    <row r="29" spans="1:23">
      <c r="A29" s="88"/>
      <c r="B29" s="88"/>
      <c r="C29" s="88"/>
      <c r="D29" s="88"/>
      <c r="E29" s="88"/>
      <c r="F29" s="88"/>
      <c r="I29" s="88"/>
      <c r="J29" s="88"/>
      <c r="K29" s="88"/>
      <c r="L29" s="88"/>
      <c r="M29" s="88"/>
      <c r="N29" s="88"/>
      <c r="O29" s="88"/>
      <c r="P29" s="88"/>
      <c r="Q29" s="88"/>
    </row>
    <row r="30" spans="1:23">
      <c r="A30" s="88"/>
      <c r="B30" s="88"/>
      <c r="C30" s="88"/>
      <c r="D30" s="88"/>
      <c r="E30" s="88"/>
      <c r="F30" s="88"/>
      <c r="I30" s="88"/>
      <c r="J30" s="88"/>
      <c r="K30" s="88"/>
      <c r="L30" s="88"/>
      <c r="M30" s="88"/>
      <c r="N30" s="88"/>
      <c r="O30" s="88"/>
      <c r="P30" s="88"/>
      <c r="Q30" s="88"/>
    </row>
    <row r="31" spans="1:23">
      <c r="A31" s="88"/>
      <c r="B31" s="88"/>
      <c r="C31" s="88"/>
      <c r="D31" s="88"/>
      <c r="E31" s="88"/>
      <c r="F31" s="88"/>
      <c r="I31" s="88"/>
      <c r="J31" s="88"/>
      <c r="K31" s="88"/>
      <c r="L31" s="88"/>
      <c r="M31" s="88"/>
      <c r="N31" s="88"/>
      <c r="O31" s="88"/>
      <c r="P31" s="88"/>
      <c r="Q31" s="88"/>
    </row>
    <row r="32" spans="1:23">
      <c r="A32" s="156"/>
      <c r="B32" s="156"/>
      <c r="C32" s="156"/>
      <c r="D32" s="156"/>
      <c r="E32" s="156"/>
      <c r="F32" s="156"/>
      <c r="G32" s="65"/>
      <c r="H32" s="65"/>
      <c r="I32" s="156"/>
      <c r="J32" s="156"/>
      <c r="K32" s="156"/>
      <c r="L32" s="156"/>
      <c r="M32" s="156"/>
      <c r="N32" s="156"/>
      <c r="O32" s="156"/>
      <c r="P32" s="156"/>
      <c r="Q32" s="156"/>
      <c r="R32" s="65"/>
      <c r="S32" s="65"/>
      <c r="T32" s="65"/>
      <c r="U32" s="65"/>
    </row>
    <row r="33" spans="1:2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1"/>
      <c r="R33" s="1"/>
      <c r="S33" s="477"/>
      <c r="T33" s="477"/>
      <c r="U33" s="6"/>
    </row>
    <row r="34" spans="1:21">
      <c r="A34" s="372"/>
      <c r="B34" s="372"/>
      <c r="C34" s="6"/>
      <c r="D34" s="6"/>
      <c r="E34" s="6"/>
      <c r="F34" s="6"/>
      <c r="G34" s="372"/>
      <c r="H34" s="372"/>
      <c r="I34" s="372"/>
      <c r="J34" s="372"/>
      <c r="K34" s="372"/>
      <c r="L34" s="372"/>
      <c r="M34" s="372"/>
      <c r="N34" s="372"/>
      <c r="O34" s="372"/>
      <c r="P34" s="372"/>
      <c r="Q34" s="372"/>
      <c r="R34" s="372"/>
      <c r="S34" s="372"/>
      <c r="T34" s="372"/>
      <c r="U34" s="372"/>
    </row>
    <row r="35" spans="1:21">
      <c r="A35" s="372"/>
      <c r="B35" s="372"/>
      <c r="C35" s="6"/>
      <c r="D35" s="6"/>
      <c r="E35" s="6"/>
      <c r="F35" s="6"/>
      <c r="G35" s="372"/>
      <c r="H35" s="372"/>
      <c r="I35" s="372"/>
      <c r="J35" s="372"/>
      <c r="K35" s="372"/>
      <c r="L35" s="372"/>
      <c r="M35" s="372"/>
      <c r="N35" s="372"/>
      <c r="O35" s="372"/>
      <c r="P35" s="372"/>
      <c r="Q35" s="372"/>
      <c r="R35" s="372"/>
      <c r="S35" s="372"/>
      <c r="T35" s="372"/>
      <c r="U35" s="372"/>
    </row>
    <row r="36" spans="1:21">
      <c r="A36" s="156"/>
      <c r="B36" s="156"/>
      <c r="C36" s="156"/>
      <c r="D36" s="156"/>
      <c r="E36" s="156"/>
      <c r="F36" s="156"/>
      <c r="G36" s="65"/>
      <c r="H36" s="65"/>
      <c r="I36" s="156"/>
      <c r="J36" s="156"/>
      <c r="K36" s="156"/>
      <c r="L36" s="156"/>
      <c r="M36" s="156"/>
      <c r="N36" s="156"/>
      <c r="O36" s="156"/>
      <c r="P36" s="156"/>
      <c r="Q36" s="156"/>
      <c r="R36" s="65"/>
      <c r="S36" s="65"/>
      <c r="T36" s="65"/>
      <c r="U36" s="65"/>
    </row>
    <row r="37" spans="1:21">
      <c r="A37" s="88"/>
      <c r="B37" s="88"/>
      <c r="C37" s="88"/>
      <c r="D37" s="88"/>
      <c r="E37" s="88"/>
      <c r="F37" s="88"/>
      <c r="I37" s="88"/>
      <c r="J37" s="88"/>
      <c r="K37" s="88"/>
      <c r="L37" s="88"/>
      <c r="M37" s="88"/>
      <c r="N37" s="88"/>
      <c r="O37" s="88"/>
      <c r="P37" s="88"/>
      <c r="Q37" s="88"/>
    </row>
    <row r="38" spans="1:21">
      <c r="A38" s="88"/>
      <c r="B38" s="88"/>
      <c r="C38" s="88"/>
      <c r="D38" s="88"/>
      <c r="E38" s="88"/>
      <c r="F38" s="88"/>
      <c r="I38" s="88"/>
      <c r="J38" s="88"/>
      <c r="K38" s="88"/>
      <c r="L38" s="88"/>
      <c r="M38" s="88"/>
      <c r="N38" s="88"/>
      <c r="O38" s="88"/>
      <c r="P38" s="88"/>
      <c r="Q38" s="88"/>
    </row>
    <row r="39" spans="1:21">
      <c r="A39" s="88"/>
      <c r="B39" s="88"/>
      <c r="C39" s="88"/>
      <c r="D39" s="88"/>
      <c r="E39" s="88"/>
      <c r="F39" s="88"/>
      <c r="I39" s="88"/>
      <c r="J39" s="88"/>
      <c r="K39" s="88"/>
      <c r="L39" s="88"/>
      <c r="M39" s="88"/>
      <c r="N39" s="88"/>
      <c r="O39" s="88"/>
      <c r="P39" s="88"/>
      <c r="Q39" s="88"/>
    </row>
    <row r="40" spans="1:21">
      <c r="A40" s="88"/>
      <c r="B40" s="88"/>
      <c r="C40" s="88"/>
      <c r="D40" s="88"/>
      <c r="E40" s="88"/>
      <c r="F40" s="88"/>
      <c r="I40" s="88"/>
      <c r="J40" s="88"/>
      <c r="K40" s="88"/>
      <c r="L40" s="88"/>
      <c r="M40" s="88"/>
      <c r="N40" s="88"/>
      <c r="O40" s="88"/>
      <c r="P40" s="88"/>
      <c r="Q40" s="88"/>
    </row>
    <row r="41" spans="1:21">
      <c r="A41" s="88"/>
      <c r="B41" s="88"/>
      <c r="C41" s="88"/>
      <c r="D41" s="88"/>
      <c r="E41" s="88"/>
      <c r="F41" s="88"/>
      <c r="I41" s="88"/>
      <c r="J41" s="88"/>
      <c r="K41" s="88"/>
      <c r="L41" s="88"/>
      <c r="M41" s="88"/>
      <c r="N41" s="88"/>
      <c r="O41" s="88"/>
      <c r="P41" s="88"/>
      <c r="Q41" s="88"/>
    </row>
    <row r="42" spans="1:21">
      <c r="A42" s="88"/>
      <c r="B42" s="88"/>
      <c r="C42" s="88"/>
      <c r="D42" s="88"/>
      <c r="E42" s="88"/>
      <c r="F42" s="88"/>
      <c r="I42" s="88"/>
      <c r="J42" s="88"/>
      <c r="K42" s="88"/>
      <c r="L42" s="88"/>
      <c r="M42" s="88"/>
      <c r="N42" s="88"/>
      <c r="O42" s="88"/>
      <c r="P42" s="88"/>
      <c r="Q42" s="88"/>
    </row>
    <row r="43" spans="1:21">
      <c r="A43" s="88"/>
      <c r="B43" s="88"/>
      <c r="C43" s="88"/>
      <c r="D43" s="88"/>
      <c r="E43" s="88"/>
      <c r="F43" s="88"/>
      <c r="I43" s="88"/>
      <c r="J43" s="88"/>
      <c r="K43" s="88"/>
      <c r="L43" s="88"/>
      <c r="M43" s="88"/>
      <c r="N43" s="88"/>
      <c r="O43" s="88"/>
      <c r="P43" s="88"/>
      <c r="Q43" s="88"/>
    </row>
    <row r="44" spans="1:21">
      <c r="A44" s="88"/>
      <c r="B44" s="88"/>
      <c r="C44" s="88"/>
      <c r="D44" s="88"/>
      <c r="E44" s="88"/>
      <c r="F44" s="88"/>
      <c r="I44" s="88"/>
      <c r="J44" s="88"/>
      <c r="K44" s="88"/>
      <c r="L44" s="88"/>
      <c r="M44" s="88"/>
      <c r="N44" s="88"/>
      <c r="O44" s="88"/>
      <c r="P44" s="88"/>
      <c r="Q44" s="88"/>
    </row>
    <row r="45" spans="1:21">
      <c r="A45" s="88"/>
      <c r="B45" s="88"/>
      <c r="C45" s="88"/>
      <c r="D45" s="88"/>
      <c r="E45" s="88"/>
      <c r="F45" s="88"/>
      <c r="I45" s="88"/>
      <c r="J45" s="88"/>
      <c r="K45" s="88"/>
      <c r="L45" s="88"/>
      <c r="M45" s="88"/>
      <c r="N45" s="88"/>
      <c r="O45" s="88"/>
      <c r="P45" s="88"/>
      <c r="Q45" s="88"/>
    </row>
    <row r="46" spans="1:21">
      <c r="A46" s="88"/>
      <c r="B46" s="88"/>
      <c r="C46" s="88"/>
      <c r="D46" s="88"/>
      <c r="E46" s="88"/>
      <c r="F46" s="88"/>
      <c r="I46" s="88"/>
      <c r="J46" s="88"/>
      <c r="K46" s="88"/>
      <c r="L46" s="88"/>
      <c r="M46" s="88"/>
      <c r="N46" s="88"/>
      <c r="O46" s="88"/>
      <c r="P46" s="88"/>
      <c r="Q46" s="88"/>
    </row>
    <row r="47" spans="1:21">
      <c r="A47" s="88"/>
      <c r="B47" s="88"/>
      <c r="C47" s="88"/>
      <c r="D47" s="88"/>
      <c r="E47" s="88"/>
      <c r="F47" s="88"/>
      <c r="I47" s="88"/>
      <c r="J47" s="88"/>
      <c r="K47" s="88"/>
      <c r="L47" s="88"/>
      <c r="M47" s="88"/>
      <c r="N47" s="88"/>
      <c r="O47" s="88"/>
      <c r="P47" s="88"/>
      <c r="Q47" s="88"/>
    </row>
    <row r="48" spans="1:21">
      <c r="A48" s="88"/>
      <c r="B48" s="88"/>
      <c r="C48" s="88"/>
      <c r="D48" s="88"/>
      <c r="E48" s="88"/>
      <c r="F48" s="88"/>
      <c r="I48" s="88"/>
      <c r="J48" s="88"/>
      <c r="K48" s="88"/>
      <c r="L48" s="88"/>
      <c r="M48" s="88"/>
      <c r="N48" s="88"/>
      <c r="O48" s="88"/>
      <c r="P48" s="88"/>
      <c r="Q48" s="88"/>
    </row>
    <row r="49" spans="1:17">
      <c r="A49" s="88"/>
      <c r="B49" s="88"/>
      <c r="C49" s="88"/>
      <c r="D49" s="88"/>
      <c r="E49" s="88"/>
      <c r="F49" s="88"/>
      <c r="I49" s="88"/>
      <c r="J49" s="88"/>
      <c r="K49" s="88"/>
      <c r="L49" s="88"/>
      <c r="M49" s="88"/>
      <c r="N49" s="88"/>
      <c r="O49" s="88"/>
      <c r="P49" s="88"/>
      <c r="Q49" s="88"/>
    </row>
    <row r="50" spans="1:17">
      <c r="A50" s="88"/>
      <c r="B50" s="88"/>
      <c r="C50" s="88"/>
      <c r="D50" s="88"/>
      <c r="E50" s="88"/>
      <c r="F50" s="88"/>
      <c r="I50" s="88"/>
      <c r="J50" s="88"/>
      <c r="K50" s="88"/>
      <c r="L50" s="88"/>
      <c r="M50" s="88"/>
      <c r="N50" s="88"/>
      <c r="O50" s="88"/>
      <c r="P50" s="88"/>
      <c r="Q50" s="88"/>
    </row>
    <row r="51" spans="1:17">
      <c r="A51" s="88"/>
      <c r="B51" s="88"/>
      <c r="C51" s="88"/>
      <c r="D51" s="88"/>
      <c r="E51" s="88"/>
      <c r="F51" s="88"/>
      <c r="I51" s="88"/>
      <c r="J51" s="88"/>
      <c r="K51" s="88"/>
      <c r="L51" s="88"/>
      <c r="M51" s="88"/>
      <c r="N51" s="88"/>
      <c r="O51" s="88"/>
      <c r="P51" s="88"/>
      <c r="Q51" s="88"/>
    </row>
    <row r="52" spans="1:17">
      <c r="A52" s="88"/>
      <c r="B52" s="88"/>
      <c r="C52" s="88"/>
      <c r="D52" s="88"/>
      <c r="E52" s="88"/>
      <c r="F52" s="88"/>
      <c r="I52" s="88"/>
      <c r="J52" s="88"/>
      <c r="K52" s="88"/>
      <c r="L52" s="88"/>
      <c r="M52" s="88"/>
      <c r="N52" s="88"/>
      <c r="O52" s="88"/>
      <c r="P52" s="88"/>
      <c r="Q52" s="88"/>
    </row>
    <row r="53" spans="1:17">
      <c r="A53" s="88"/>
      <c r="B53" s="88"/>
      <c r="C53" s="88"/>
      <c r="D53" s="88"/>
      <c r="E53" s="88"/>
      <c r="F53" s="88"/>
      <c r="I53" s="88"/>
      <c r="J53" s="88"/>
      <c r="K53" s="88"/>
      <c r="L53" s="88"/>
      <c r="M53" s="88"/>
      <c r="N53" s="88"/>
      <c r="O53" s="88"/>
      <c r="P53" s="88"/>
      <c r="Q53" s="88"/>
    </row>
    <row r="54" spans="1:17">
      <c r="A54" s="88"/>
      <c r="B54" s="88"/>
      <c r="C54" s="88"/>
      <c r="D54" s="88"/>
      <c r="E54" s="88"/>
      <c r="F54" s="88"/>
      <c r="I54" s="88"/>
      <c r="J54" s="88"/>
      <c r="K54" s="88"/>
      <c r="L54" s="88"/>
      <c r="M54" s="88"/>
      <c r="N54" s="88"/>
      <c r="O54" s="88"/>
      <c r="P54" s="88"/>
      <c r="Q54" s="88"/>
    </row>
    <row r="55" spans="1:17">
      <c r="A55" s="88"/>
      <c r="B55" s="88"/>
      <c r="C55" s="88"/>
      <c r="D55" s="88"/>
      <c r="E55" s="88"/>
      <c r="F55" s="88"/>
    </row>
    <row r="56" spans="1:17">
      <c r="A56" s="88"/>
      <c r="B56" s="88"/>
      <c r="C56" s="88"/>
      <c r="D56" s="88"/>
      <c r="E56" s="88"/>
      <c r="F56" s="88"/>
    </row>
  </sheetData>
  <sheetProtection sheet="1" objects="1" scenarios="1"/>
  <mergeCells count="28">
    <mergeCell ref="A6:W6"/>
    <mergeCell ref="A1:W1"/>
    <mergeCell ref="A2:W2"/>
    <mergeCell ref="A3:W3"/>
    <mergeCell ref="A4:W4"/>
    <mergeCell ref="A5:W5"/>
    <mergeCell ref="U17:W17"/>
    <mergeCell ref="A7:W7"/>
    <mergeCell ref="R13:S13"/>
    <mergeCell ref="A14:W14"/>
    <mergeCell ref="A15:W15"/>
    <mergeCell ref="A17:B17"/>
    <mergeCell ref="C17:C18"/>
    <mergeCell ref="D17:D18"/>
    <mergeCell ref="E17:F17"/>
    <mergeCell ref="G17:H17"/>
    <mergeCell ref="I17:J17"/>
    <mergeCell ref="K17:L17"/>
    <mergeCell ref="M17:N17"/>
    <mergeCell ref="O17:P17"/>
    <mergeCell ref="Q17:S17"/>
    <mergeCell ref="T17:T18"/>
    <mergeCell ref="A26:B26"/>
    <mergeCell ref="S33:T33"/>
    <mergeCell ref="A34:B34"/>
    <mergeCell ref="G34:U34"/>
    <mergeCell ref="A35:B35"/>
    <mergeCell ref="G35:U35"/>
  </mergeCells>
  <printOptions horizontalCentered="1"/>
  <pageMargins left="0.11811023622047245" right="0.11811023622047245" top="0.74803149606299213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2"/>
  <sheetViews>
    <sheetView topLeftCell="D10" workbookViewId="0">
      <selection activeCell="Z25" sqref="Z25"/>
    </sheetView>
  </sheetViews>
  <sheetFormatPr baseColWidth="10" defaultRowHeight="12.75"/>
  <cols>
    <col min="1" max="1" width="5.42578125" style="35" customWidth="1"/>
    <col min="2" max="2" width="12" style="35" customWidth="1"/>
    <col min="3" max="3" width="40.7109375" style="35" customWidth="1"/>
    <col min="4" max="5" width="11.42578125" style="35"/>
    <col min="6" max="6" width="14.28515625" style="35" customWidth="1"/>
    <col min="7" max="7" width="13" style="35" customWidth="1"/>
    <col min="8" max="8" width="11" style="35" hidden="1" customWidth="1"/>
    <col min="9" max="13" width="9.28515625" style="35" hidden="1" customWidth="1"/>
    <col min="14" max="15" width="9.28515625" style="35" customWidth="1"/>
    <col min="16" max="17" width="9.28515625" style="35" hidden="1" customWidth="1"/>
    <col min="18" max="20" width="9.28515625" style="35" customWidth="1"/>
    <col min="21" max="21" width="19.7109375" style="35" customWidth="1"/>
    <col min="22" max="24" width="8.85546875" style="35" customWidth="1"/>
    <col min="25" max="25" width="11.42578125" style="35" customWidth="1"/>
    <col min="26" max="16384" width="11.42578125" style="35"/>
  </cols>
  <sheetData>
    <row r="1" spans="1:24">
      <c r="A1" s="380" t="s">
        <v>410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411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412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48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398" t="s">
        <v>36</v>
      </c>
      <c r="B9" s="398"/>
      <c r="C9" s="1" t="s">
        <v>413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381" t="s">
        <v>0</v>
      </c>
      <c r="B10" s="381"/>
      <c r="C10" s="157" t="s">
        <v>414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381" t="s">
        <v>62</v>
      </c>
      <c r="B11" s="382"/>
      <c r="C11" s="157" t="s">
        <v>415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381" t="s">
        <v>6</v>
      </c>
      <c r="B12" s="382"/>
      <c r="C12" s="157" t="s">
        <v>134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381" t="s">
        <v>416</v>
      </c>
      <c r="B13" s="382"/>
      <c r="C13" s="157" t="s">
        <v>417</v>
      </c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  <c r="U14" s="45"/>
    </row>
    <row r="15" spans="1:24">
      <c r="A15" s="383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</row>
    <row r="16" spans="1:24" ht="36" customHeight="1">
      <c r="A16" s="373" t="s">
        <v>418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</row>
    <row r="17" spans="1:2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 ht="17.25" customHeight="1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38.25" customHeight="1">
      <c r="A20" s="9">
        <v>1</v>
      </c>
      <c r="B20" s="378" t="s">
        <v>419</v>
      </c>
      <c r="C20" s="379"/>
      <c r="D20" s="18" t="s">
        <v>47</v>
      </c>
      <c r="E20" s="16">
        <v>15</v>
      </c>
      <c r="F20" s="158">
        <f t="shared" ref="F20:F27" si="0">$F$28*E20/100</f>
        <v>5390031.5999999996</v>
      </c>
      <c r="G20" s="158">
        <f t="shared" ref="G20:G27" si="1">$G$28*E20/100</f>
        <v>5171033.7</v>
      </c>
      <c r="H20" s="4">
        <f>J20+L20+N20+P20</f>
        <v>0</v>
      </c>
      <c r="I20" s="4">
        <f>K20+M20+O20+Q20</f>
        <v>0</v>
      </c>
      <c r="J20" s="9">
        <v>0</v>
      </c>
      <c r="K20" s="4">
        <v>0</v>
      </c>
      <c r="L20" s="9">
        <v>0</v>
      </c>
      <c r="M20" s="5">
        <v>0</v>
      </c>
      <c r="N20" s="9">
        <v>0</v>
      </c>
      <c r="O20" s="5">
        <v>0</v>
      </c>
      <c r="P20" s="9"/>
      <c r="Q20" s="5"/>
      <c r="R20" s="13">
        <f t="shared" ref="R20:S28" si="2">J20+L20+N20+P20</f>
        <v>0</v>
      </c>
      <c r="S20" s="13">
        <f t="shared" si="2"/>
        <v>0</v>
      </c>
      <c r="T20" s="13">
        <f>S20-R20</f>
        <v>0</v>
      </c>
      <c r="U20" s="7"/>
      <c r="V20" s="5"/>
      <c r="W20" s="5">
        <f t="shared" ref="W20:W28" si="3">G20/F20*100</f>
        <v>95.936983003958659</v>
      </c>
      <c r="X20" s="5">
        <f t="shared" ref="X20:X28" si="4">V20/W20*100</f>
        <v>0</v>
      </c>
    </row>
    <row r="21" spans="1:24" ht="40.5" customHeight="1">
      <c r="A21" s="9">
        <v>2</v>
      </c>
      <c r="B21" s="378" t="s">
        <v>420</v>
      </c>
      <c r="C21" s="379"/>
      <c r="D21" s="18" t="s">
        <v>70</v>
      </c>
      <c r="E21" s="16">
        <v>10</v>
      </c>
      <c r="F21" s="158">
        <f t="shared" si="0"/>
        <v>3593354.4</v>
      </c>
      <c r="G21" s="158">
        <f t="shared" si="1"/>
        <v>3447355.8</v>
      </c>
      <c r="H21" s="4">
        <f t="shared" ref="H21:I27" si="5">J21+L21+N21+P21</f>
        <v>0</v>
      </c>
      <c r="I21" s="4">
        <f t="shared" si="5"/>
        <v>0</v>
      </c>
      <c r="J21" s="9">
        <v>0</v>
      </c>
      <c r="K21" s="4">
        <v>0</v>
      </c>
      <c r="L21" s="9">
        <v>0</v>
      </c>
      <c r="M21" s="5">
        <v>0</v>
      </c>
      <c r="N21" s="9">
        <v>0</v>
      </c>
      <c r="O21" s="5">
        <v>0</v>
      </c>
      <c r="P21" s="9"/>
      <c r="Q21" s="5"/>
      <c r="R21" s="13">
        <f t="shared" si="2"/>
        <v>0</v>
      </c>
      <c r="S21" s="13">
        <f t="shared" si="2"/>
        <v>0</v>
      </c>
      <c r="T21" s="13">
        <f t="shared" ref="T21:T28" si="6">S21-R21</f>
        <v>0</v>
      </c>
      <c r="U21" s="7"/>
      <c r="V21" s="5"/>
      <c r="W21" s="5">
        <f t="shared" si="3"/>
        <v>95.936983003958645</v>
      </c>
      <c r="X21" s="5">
        <f t="shared" si="4"/>
        <v>0</v>
      </c>
    </row>
    <row r="22" spans="1:24" ht="36" customHeight="1">
      <c r="A22" s="9">
        <v>3</v>
      </c>
      <c r="B22" s="378" t="s">
        <v>421</v>
      </c>
      <c r="C22" s="379"/>
      <c r="D22" s="18" t="s">
        <v>70</v>
      </c>
      <c r="E22" s="16">
        <v>10</v>
      </c>
      <c r="F22" s="158">
        <f t="shared" si="0"/>
        <v>3593354.4</v>
      </c>
      <c r="G22" s="158">
        <f t="shared" si="1"/>
        <v>3447355.8</v>
      </c>
      <c r="H22" s="4">
        <f t="shared" si="5"/>
        <v>0</v>
      </c>
      <c r="I22" s="4">
        <f t="shared" si="5"/>
        <v>0</v>
      </c>
      <c r="J22" s="9">
        <v>0</v>
      </c>
      <c r="K22" s="4">
        <v>0</v>
      </c>
      <c r="L22" s="9">
        <v>0</v>
      </c>
      <c r="M22" s="5">
        <v>0</v>
      </c>
      <c r="N22" s="9">
        <v>0</v>
      </c>
      <c r="O22" s="5">
        <v>0</v>
      </c>
      <c r="P22" s="9"/>
      <c r="Q22" s="5"/>
      <c r="R22" s="13">
        <f t="shared" si="2"/>
        <v>0</v>
      </c>
      <c r="S22" s="13">
        <f t="shared" si="2"/>
        <v>0</v>
      </c>
      <c r="T22" s="13">
        <f t="shared" si="6"/>
        <v>0</v>
      </c>
      <c r="U22" s="7"/>
      <c r="V22" s="5"/>
      <c r="W22" s="5">
        <f t="shared" si="3"/>
        <v>95.936983003958645</v>
      </c>
      <c r="X22" s="5">
        <f t="shared" si="4"/>
        <v>0</v>
      </c>
    </row>
    <row r="23" spans="1:24" ht="40.5" customHeight="1">
      <c r="A23" s="9">
        <v>4</v>
      </c>
      <c r="B23" s="378" t="s">
        <v>422</v>
      </c>
      <c r="C23" s="379"/>
      <c r="D23" s="18" t="s">
        <v>47</v>
      </c>
      <c r="E23" s="16">
        <v>15</v>
      </c>
      <c r="F23" s="158">
        <f t="shared" si="0"/>
        <v>5390031.5999999996</v>
      </c>
      <c r="G23" s="158">
        <f t="shared" si="1"/>
        <v>5171033.7</v>
      </c>
      <c r="H23" s="4">
        <f t="shared" si="5"/>
        <v>0</v>
      </c>
      <c r="I23" s="4">
        <f t="shared" si="5"/>
        <v>0</v>
      </c>
      <c r="J23" s="9">
        <v>0</v>
      </c>
      <c r="K23" s="4">
        <v>0</v>
      </c>
      <c r="L23" s="9">
        <v>0</v>
      </c>
      <c r="M23" s="5">
        <v>0</v>
      </c>
      <c r="N23" s="9">
        <v>0</v>
      </c>
      <c r="O23" s="5">
        <v>0</v>
      </c>
      <c r="P23" s="9"/>
      <c r="Q23" s="5"/>
      <c r="R23" s="13">
        <f t="shared" si="2"/>
        <v>0</v>
      </c>
      <c r="S23" s="13">
        <f t="shared" si="2"/>
        <v>0</v>
      </c>
      <c r="T23" s="13">
        <f t="shared" si="6"/>
        <v>0</v>
      </c>
      <c r="U23" s="7"/>
      <c r="V23" s="5"/>
      <c r="W23" s="5">
        <f t="shared" si="3"/>
        <v>95.936983003958659</v>
      </c>
      <c r="X23" s="5">
        <f t="shared" si="4"/>
        <v>0</v>
      </c>
    </row>
    <row r="24" spans="1:24" ht="40.5" customHeight="1">
      <c r="A24" s="9">
        <v>5</v>
      </c>
      <c r="B24" s="378" t="s">
        <v>423</v>
      </c>
      <c r="C24" s="379"/>
      <c r="D24" s="18" t="s">
        <v>43</v>
      </c>
      <c r="E24" s="16">
        <v>10</v>
      </c>
      <c r="F24" s="158">
        <f t="shared" si="0"/>
        <v>3593354.4</v>
      </c>
      <c r="G24" s="158">
        <f t="shared" si="1"/>
        <v>3447355.8</v>
      </c>
      <c r="H24" s="4">
        <f t="shared" si="5"/>
        <v>9</v>
      </c>
      <c r="I24" s="4">
        <f t="shared" si="5"/>
        <v>9</v>
      </c>
      <c r="J24" s="9">
        <v>3</v>
      </c>
      <c r="K24" s="4">
        <v>3</v>
      </c>
      <c r="L24" s="9">
        <v>3</v>
      </c>
      <c r="M24" s="5">
        <v>3</v>
      </c>
      <c r="N24" s="9">
        <v>3</v>
      </c>
      <c r="O24" s="5">
        <v>3</v>
      </c>
      <c r="P24" s="9"/>
      <c r="Q24" s="5"/>
      <c r="R24" s="13">
        <f t="shared" si="2"/>
        <v>9</v>
      </c>
      <c r="S24" s="13">
        <f t="shared" si="2"/>
        <v>9</v>
      </c>
      <c r="T24" s="13">
        <f t="shared" si="6"/>
        <v>0</v>
      </c>
      <c r="U24" s="7"/>
      <c r="V24" s="5">
        <f>O24/N24*100</f>
        <v>100</v>
      </c>
      <c r="W24" s="5">
        <f t="shared" si="3"/>
        <v>95.936983003958645</v>
      </c>
      <c r="X24" s="5">
        <f t="shared" si="4"/>
        <v>104.23508939808302</v>
      </c>
    </row>
    <row r="25" spans="1:24" ht="35.25" customHeight="1">
      <c r="A25" s="9">
        <v>6</v>
      </c>
      <c r="B25" s="378" t="s">
        <v>424</v>
      </c>
      <c r="C25" s="379"/>
      <c r="D25" s="18" t="s">
        <v>70</v>
      </c>
      <c r="E25" s="16">
        <v>10</v>
      </c>
      <c r="F25" s="158">
        <f t="shared" si="0"/>
        <v>3593354.4</v>
      </c>
      <c r="G25" s="158">
        <f t="shared" si="1"/>
        <v>3447355.8</v>
      </c>
      <c r="H25" s="4">
        <f t="shared" si="5"/>
        <v>3</v>
      </c>
      <c r="I25" s="4">
        <f t="shared" si="5"/>
        <v>3</v>
      </c>
      <c r="J25" s="9">
        <v>1</v>
      </c>
      <c r="K25" s="4">
        <v>1</v>
      </c>
      <c r="L25" s="9">
        <v>1</v>
      </c>
      <c r="M25" s="5">
        <v>1</v>
      </c>
      <c r="N25" s="9">
        <v>1</v>
      </c>
      <c r="O25" s="5">
        <v>1</v>
      </c>
      <c r="P25" s="9"/>
      <c r="Q25" s="5"/>
      <c r="R25" s="13">
        <f t="shared" si="2"/>
        <v>3</v>
      </c>
      <c r="S25" s="13">
        <f t="shared" si="2"/>
        <v>3</v>
      </c>
      <c r="T25" s="13">
        <f t="shared" si="6"/>
        <v>0</v>
      </c>
      <c r="U25" s="7"/>
      <c r="V25" s="5">
        <f>O25/N25*100</f>
        <v>100</v>
      </c>
      <c r="W25" s="5">
        <f t="shared" si="3"/>
        <v>95.936983003958645</v>
      </c>
      <c r="X25" s="5">
        <f t="shared" si="4"/>
        <v>104.23508939808302</v>
      </c>
    </row>
    <row r="26" spans="1:24" ht="35.25" customHeight="1">
      <c r="A26" s="9">
        <v>7</v>
      </c>
      <c r="B26" s="378" t="s">
        <v>425</v>
      </c>
      <c r="C26" s="379"/>
      <c r="D26" s="18" t="s">
        <v>70</v>
      </c>
      <c r="E26" s="16">
        <v>15</v>
      </c>
      <c r="F26" s="158">
        <f t="shared" si="0"/>
        <v>5390031.5999999996</v>
      </c>
      <c r="G26" s="158">
        <f t="shared" si="1"/>
        <v>5171033.7</v>
      </c>
      <c r="H26" s="4">
        <f t="shared" si="5"/>
        <v>3</v>
      </c>
      <c r="I26" s="4">
        <f t="shared" si="5"/>
        <v>3</v>
      </c>
      <c r="J26" s="9">
        <v>1</v>
      </c>
      <c r="K26" s="4">
        <v>1</v>
      </c>
      <c r="L26" s="9">
        <v>1</v>
      </c>
      <c r="M26" s="5">
        <v>1</v>
      </c>
      <c r="N26" s="9">
        <v>1</v>
      </c>
      <c r="O26" s="5">
        <v>1</v>
      </c>
      <c r="P26" s="9"/>
      <c r="Q26" s="5"/>
      <c r="R26" s="13">
        <f t="shared" si="2"/>
        <v>3</v>
      </c>
      <c r="S26" s="13"/>
      <c r="T26" s="13"/>
      <c r="U26" s="7"/>
      <c r="V26" s="5">
        <f>O26/N26*100</f>
        <v>100</v>
      </c>
      <c r="W26" s="5">
        <f t="shared" si="3"/>
        <v>95.936983003958659</v>
      </c>
      <c r="X26" s="5">
        <f t="shared" si="4"/>
        <v>104.23508939808299</v>
      </c>
    </row>
    <row r="27" spans="1:24" ht="34.5" customHeight="1">
      <c r="A27" s="9">
        <v>8</v>
      </c>
      <c r="B27" s="378" t="s">
        <v>426</v>
      </c>
      <c r="C27" s="379"/>
      <c r="D27" s="18" t="s">
        <v>70</v>
      </c>
      <c r="E27" s="16">
        <v>15</v>
      </c>
      <c r="F27" s="158">
        <f t="shared" si="0"/>
        <v>5390031.5999999996</v>
      </c>
      <c r="G27" s="158">
        <f t="shared" si="1"/>
        <v>5171033.7</v>
      </c>
      <c r="H27" s="4">
        <f t="shared" si="5"/>
        <v>1</v>
      </c>
      <c r="I27" s="4">
        <f t="shared" si="5"/>
        <v>1</v>
      </c>
      <c r="J27" s="9">
        <v>0</v>
      </c>
      <c r="K27" s="4">
        <v>0</v>
      </c>
      <c r="L27" s="9">
        <v>1</v>
      </c>
      <c r="M27" s="5">
        <v>1</v>
      </c>
      <c r="N27" s="9">
        <v>0</v>
      </c>
      <c r="O27" s="5">
        <v>0</v>
      </c>
      <c r="P27" s="9"/>
      <c r="Q27" s="5"/>
      <c r="R27" s="13">
        <f t="shared" si="2"/>
        <v>1</v>
      </c>
      <c r="S27" s="13">
        <f t="shared" si="2"/>
        <v>1</v>
      </c>
      <c r="T27" s="13">
        <f t="shared" si="6"/>
        <v>0</v>
      </c>
      <c r="U27" s="37"/>
      <c r="V27" s="5"/>
      <c r="W27" s="5">
        <f t="shared" si="3"/>
        <v>95.936983003958659</v>
      </c>
      <c r="X27" s="5">
        <f t="shared" si="4"/>
        <v>0</v>
      </c>
    </row>
    <row r="28" spans="1:24" s="1" customFormat="1" ht="36.75" customHeight="1">
      <c r="A28" s="390" t="s">
        <v>24</v>
      </c>
      <c r="B28" s="391"/>
      <c r="C28" s="392"/>
      <c r="D28" s="18"/>
      <c r="E28" s="18">
        <f>SUM(E20:E27)</f>
        <v>100</v>
      </c>
      <c r="F28" s="19">
        <v>35933544</v>
      </c>
      <c r="G28" s="39">
        <v>34473558</v>
      </c>
      <c r="H28" s="18">
        <f t="shared" ref="H28:Q28" si="7">SUM(H20:H27)</f>
        <v>16</v>
      </c>
      <c r="I28" s="18">
        <f t="shared" si="7"/>
        <v>16</v>
      </c>
      <c r="J28" s="18">
        <f t="shared" si="7"/>
        <v>5</v>
      </c>
      <c r="K28" s="18">
        <f t="shared" si="7"/>
        <v>5</v>
      </c>
      <c r="L28" s="18">
        <f t="shared" si="7"/>
        <v>6</v>
      </c>
      <c r="M28" s="18">
        <f t="shared" si="7"/>
        <v>6</v>
      </c>
      <c r="N28" s="18">
        <f t="shared" si="7"/>
        <v>5</v>
      </c>
      <c r="O28" s="18">
        <f t="shared" si="7"/>
        <v>5</v>
      </c>
      <c r="P28" s="18">
        <f t="shared" si="7"/>
        <v>0</v>
      </c>
      <c r="Q28" s="18">
        <f t="shared" si="7"/>
        <v>0</v>
      </c>
      <c r="R28" s="14">
        <f t="shared" si="2"/>
        <v>16</v>
      </c>
      <c r="S28" s="14">
        <f t="shared" si="2"/>
        <v>16</v>
      </c>
      <c r="T28" s="14">
        <f t="shared" si="6"/>
        <v>0</v>
      </c>
      <c r="U28" s="14"/>
      <c r="V28" s="5">
        <f>O28/N28*100</f>
        <v>100</v>
      </c>
      <c r="W28" s="5">
        <f t="shared" si="3"/>
        <v>95.936983003958645</v>
      </c>
      <c r="X28" s="5">
        <f t="shared" si="4"/>
        <v>104.23508939808302</v>
      </c>
    </row>
    <row r="29" spans="1:24" s="6" customFormat="1" ht="14.25" customHeight="1">
      <c r="F29" s="10"/>
    </row>
    <row r="30" spans="1:24" s="6" customFormat="1" ht="14.25" customHeight="1">
      <c r="B30" s="11" t="s">
        <v>25</v>
      </c>
      <c r="F30" s="10"/>
      <c r="H30" s="6" t="s">
        <v>26</v>
      </c>
    </row>
    <row r="31" spans="1:24">
      <c r="J31" s="88"/>
      <c r="K31" s="88"/>
      <c r="L31" s="88"/>
      <c r="M31" s="88"/>
      <c r="N31" s="88"/>
      <c r="O31" s="88"/>
      <c r="P31" s="88"/>
    </row>
    <row r="32" spans="1:24">
      <c r="J32" s="88"/>
      <c r="K32" s="88"/>
      <c r="L32" s="88"/>
      <c r="M32" s="88"/>
      <c r="N32" s="88"/>
      <c r="O32" s="88"/>
      <c r="P32" s="88"/>
    </row>
    <row r="33" spans="10:16">
      <c r="J33" s="88"/>
      <c r="K33" s="88"/>
      <c r="L33" s="88"/>
      <c r="M33" s="88"/>
      <c r="N33" s="88"/>
      <c r="O33" s="88"/>
      <c r="P33" s="88"/>
    </row>
    <row r="34" spans="10:16">
      <c r="J34" s="88"/>
      <c r="K34" s="88"/>
      <c r="L34" s="88"/>
      <c r="M34" s="88"/>
      <c r="N34" s="88"/>
      <c r="O34" s="88"/>
      <c r="P34" s="88"/>
    </row>
    <row r="35" spans="10:16">
      <c r="J35" s="88"/>
      <c r="K35" s="88"/>
      <c r="L35" s="88"/>
      <c r="M35" s="88"/>
      <c r="N35" s="88"/>
      <c r="O35" s="88"/>
      <c r="P35" s="88"/>
    </row>
    <row r="36" spans="10:16">
      <c r="J36" s="88"/>
      <c r="K36" s="88"/>
      <c r="L36" s="88"/>
      <c r="M36" s="88"/>
      <c r="N36" s="88"/>
      <c r="O36" s="88"/>
      <c r="P36" s="88"/>
    </row>
    <row r="37" spans="10:16">
      <c r="J37" s="88"/>
      <c r="K37" s="88"/>
      <c r="L37" s="88"/>
      <c r="M37" s="88"/>
      <c r="N37" s="88"/>
      <c r="O37" s="88"/>
      <c r="P37" s="88"/>
    </row>
    <row r="38" spans="10:16">
      <c r="J38" s="88"/>
      <c r="K38" s="88"/>
      <c r="L38" s="88"/>
      <c r="M38" s="88"/>
      <c r="N38" s="88"/>
      <c r="O38" s="88"/>
      <c r="P38" s="88"/>
    </row>
    <row r="39" spans="10:16">
      <c r="J39" s="88"/>
      <c r="K39" s="88"/>
      <c r="L39" s="88"/>
      <c r="M39" s="88"/>
      <c r="N39" s="88"/>
      <c r="O39" s="88"/>
      <c r="P39" s="88"/>
    </row>
    <row r="40" spans="10:16">
      <c r="J40" s="88"/>
      <c r="K40" s="88"/>
      <c r="L40" s="88"/>
      <c r="M40" s="88"/>
      <c r="N40" s="88"/>
      <c r="O40" s="88"/>
      <c r="P40" s="88"/>
    </row>
    <row r="41" spans="10:16">
      <c r="J41" s="88"/>
      <c r="K41" s="88"/>
      <c r="L41" s="88"/>
      <c r="M41" s="88"/>
      <c r="N41" s="88"/>
      <c r="O41" s="88"/>
      <c r="P41" s="88"/>
    </row>
    <row r="42" spans="10:16">
      <c r="J42" s="88"/>
      <c r="K42" s="88"/>
      <c r="L42" s="88"/>
      <c r="M42" s="88"/>
      <c r="N42" s="88"/>
      <c r="O42" s="88"/>
      <c r="P42" s="88"/>
    </row>
    <row r="43" spans="10:16">
      <c r="J43" s="88"/>
      <c r="K43" s="88"/>
      <c r="L43" s="88"/>
      <c r="M43" s="88"/>
      <c r="N43" s="88"/>
      <c r="O43" s="88"/>
      <c r="P43" s="88"/>
    </row>
    <row r="44" spans="10:16">
      <c r="J44" s="88"/>
      <c r="K44" s="88"/>
      <c r="L44" s="88"/>
      <c r="M44" s="88"/>
      <c r="N44" s="88"/>
      <c r="O44" s="88"/>
      <c r="P44" s="88"/>
    </row>
    <row r="45" spans="10:16">
      <c r="J45" s="88"/>
      <c r="K45" s="88"/>
      <c r="L45" s="88"/>
      <c r="M45" s="88"/>
      <c r="N45" s="88"/>
      <c r="O45" s="88"/>
      <c r="P45" s="88"/>
    </row>
    <row r="46" spans="10:16">
      <c r="J46" s="88"/>
      <c r="K46" s="88"/>
      <c r="L46" s="88"/>
      <c r="M46" s="88"/>
      <c r="N46" s="88"/>
      <c r="O46" s="88"/>
      <c r="P46" s="88"/>
    </row>
    <row r="47" spans="10:16">
      <c r="J47" s="88"/>
      <c r="K47" s="88"/>
      <c r="L47" s="88"/>
      <c r="M47" s="88"/>
      <c r="N47" s="88"/>
      <c r="O47" s="88"/>
      <c r="P47" s="88"/>
    </row>
    <row r="48" spans="10:16">
      <c r="J48" s="88"/>
      <c r="K48" s="88"/>
      <c r="L48" s="88"/>
      <c r="M48" s="88"/>
      <c r="N48" s="88"/>
      <c r="O48" s="88"/>
      <c r="P48" s="88"/>
    </row>
    <row r="49" spans="10:16">
      <c r="J49" s="88"/>
      <c r="K49" s="88"/>
      <c r="L49" s="88"/>
      <c r="M49" s="88"/>
      <c r="N49" s="88"/>
      <c r="O49" s="88"/>
      <c r="P49" s="88"/>
    </row>
    <row r="50" spans="10:16">
      <c r="J50" s="88"/>
      <c r="K50" s="88"/>
      <c r="L50" s="88"/>
      <c r="M50" s="88"/>
      <c r="N50" s="88"/>
      <c r="O50" s="88"/>
      <c r="P50" s="88"/>
    </row>
    <row r="51" spans="10:16">
      <c r="J51" s="88"/>
      <c r="K51" s="88"/>
      <c r="L51" s="88"/>
      <c r="M51" s="88"/>
      <c r="N51" s="88"/>
      <c r="O51" s="88"/>
      <c r="P51" s="88"/>
    </row>
    <row r="52" spans="10:16">
      <c r="J52" s="88"/>
      <c r="K52" s="88"/>
      <c r="L52" s="88"/>
      <c r="M52" s="88"/>
      <c r="N52" s="88"/>
      <c r="O52" s="88"/>
      <c r="P52" s="88"/>
    </row>
    <row r="53" spans="10:16">
      <c r="J53" s="88"/>
      <c r="K53" s="88"/>
      <c r="L53" s="88"/>
      <c r="M53" s="88"/>
      <c r="N53" s="88"/>
      <c r="O53" s="88"/>
      <c r="P53" s="88"/>
    </row>
    <row r="54" spans="10:16">
      <c r="J54" s="88"/>
      <c r="K54" s="88"/>
      <c r="L54" s="88"/>
      <c r="M54" s="88"/>
      <c r="N54" s="88"/>
      <c r="O54" s="88"/>
      <c r="P54" s="88"/>
    </row>
    <row r="55" spans="10:16">
      <c r="J55" s="88"/>
      <c r="K55" s="88"/>
      <c r="L55" s="88"/>
      <c r="M55" s="88"/>
      <c r="N55" s="88"/>
      <c r="O55" s="88"/>
      <c r="P55" s="88"/>
    </row>
    <row r="56" spans="10:16">
      <c r="J56" s="88"/>
      <c r="K56" s="88"/>
      <c r="L56" s="88"/>
      <c r="M56" s="88"/>
      <c r="N56" s="88"/>
      <c r="O56" s="88"/>
      <c r="P56" s="88"/>
    </row>
    <row r="57" spans="10:16">
      <c r="J57" s="88"/>
      <c r="K57" s="88"/>
      <c r="L57" s="88"/>
      <c r="M57" s="88"/>
      <c r="N57" s="88"/>
      <c r="O57" s="88"/>
      <c r="P57" s="88"/>
    </row>
    <row r="58" spans="10:16">
      <c r="J58" s="88"/>
      <c r="K58" s="88"/>
      <c r="L58" s="88"/>
      <c r="M58" s="88"/>
      <c r="N58" s="88"/>
      <c r="O58" s="88"/>
      <c r="P58" s="88"/>
    </row>
    <row r="59" spans="10:16">
      <c r="J59" s="88"/>
      <c r="K59" s="88"/>
      <c r="L59" s="88"/>
      <c r="M59" s="88"/>
      <c r="N59" s="88"/>
      <c r="O59" s="88"/>
      <c r="P59" s="88"/>
    </row>
    <row r="60" spans="10:16">
      <c r="J60" s="88"/>
      <c r="K60" s="88"/>
      <c r="L60" s="88"/>
      <c r="M60" s="88"/>
      <c r="N60" s="88"/>
      <c r="O60" s="88"/>
      <c r="P60" s="88"/>
    </row>
    <row r="61" spans="10:16">
      <c r="J61" s="88"/>
      <c r="K61" s="88"/>
      <c r="L61" s="88"/>
      <c r="M61" s="88"/>
      <c r="N61" s="88"/>
      <c r="O61" s="88"/>
      <c r="P61" s="88"/>
    </row>
    <row r="62" spans="10:16">
      <c r="J62" s="88"/>
      <c r="K62" s="88"/>
      <c r="L62" s="88"/>
      <c r="M62" s="88"/>
      <c r="N62" s="88"/>
      <c r="O62" s="88"/>
      <c r="P62" s="88"/>
    </row>
    <row r="63" spans="10:16">
      <c r="J63" s="88"/>
      <c r="K63" s="88"/>
      <c r="L63" s="88"/>
      <c r="M63" s="88"/>
      <c r="N63" s="88"/>
      <c r="O63" s="88"/>
      <c r="P63" s="88"/>
    </row>
    <row r="64" spans="10:16">
      <c r="J64" s="88"/>
      <c r="K64" s="88"/>
      <c r="L64" s="88"/>
      <c r="M64" s="88"/>
      <c r="N64" s="88"/>
      <c r="O64" s="88"/>
      <c r="P64" s="88"/>
    </row>
    <row r="65" spans="10:16">
      <c r="J65" s="88"/>
      <c r="K65" s="88"/>
      <c r="L65" s="88"/>
      <c r="M65" s="88"/>
      <c r="N65" s="88"/>
      <c r="O65" s="88"/>
      <c r="P65" s="88"/>
    </row>
    <row r="66" spans="10:16">
      <c r="J66" s="88"/>
      <c r="K66" s="88"/>
      <c r="L66" s="88"/>
      <c r="M66" s="88"/>
      <c r="N66" s="88"/>
      <c r="O66" s="88"/>
      <c r="P66" s="88"/>
    </row>
    <row r="67" spans="10:16">
      <c r="J67" s="88"/>
      <c r="K67" s="88"/>
      <c r="L67" s="88"/>
      <c r="M67" s="88"/>
      <c r="N67" s="88"/>
      <c r="O67" s="88"/>
      <c r="P67" s="88"/>
    </row>
    <row r="68" spans="10:16">
      <c r="J68" s="88"/>
      <c r="K68" s="88"/>
      <c r="L68" s="88"/>
      <c r="M68" s="88"/>
      <c r="N68" s="88"/>
      <c r="O68" s="88"/>
      <c r="P68" s="88"/>
    </row>
    <row r="69" spans="10:16">
      <c r="J69" s="88"/>
      <c r="K69" s="88"/>
      <c r="L69" s="88"/>
      <c r="M69" s="88"/>
      <c r="N69" s="88"/>
      <c r="O69" s="88"/>
      <c r="P69" s="88"/>
    </row>
    <row r="70" spans="10:16">
      <c r="J70" s="88"/>
      <c r="K70" s="88"/>
      <c r="L70" s="88"/>
      <c r="M70" s="88"/>
      <c r="N70" s="88"/>
      <c r="O70" s="88"/>
      <c r="P70" s="88"/>
    </row>
    <row r="71" spans="10:16">
      <c r="J71" s="88"/>
      <c r="K71" s="88"/>
      <c r="L71" s="88"/>
      <c r="M71" s="88"/>
      <c r="N71" s="88"/>
      <c r="O71" s="88"/>
      <c r="P71" s="88"/>
    </row>
    <row r="72" spans="10:16">
      <c r="J72" s="88"/>
      <c r="K72" s="88"/>
      <c r="L72" s="88"/>
      <c r="M72" s="88"/>
      <c r="N72" s="88"/>
      <c r="O72" s="88"/>
      <c r="P72" s="88"/>
    </row>
  </sheetData>
  <sheetProtection sheet="1" objects="1" scenarios="1"/>
  <mergeCells count="36">
    <mergeCell ref="A13:B13"/>
    <mergeCell ref="A1:X1"/>
    <mergeCell ref="A2:X2"/>
    <mergeCell ref="A3:X3"/>
    <mergeCell ref="A4:X4"/>
    <mergeCell ref="A5:X5"/>
    <mergeCell ref="A6:X6"/>
    <mergeCell ref="A7:X7"/>
    <mergeCell ref="A9:B9"/>
    <mergeCell ref="A10:B10"/>
    <mergeCell ref="A11:B11"/>
    <mergeCell ref="A12:B12"/>
    <mergeCell ref="B20:C20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N18:O18"/>
    <mergeCell ref="P18:Q18"/>
    <mergeCell ref="R18:T18"/>
    <mergeCell ref="U18:U19"/>
    <mergeCell ref="V18:X18"/>
    <mergeCell ref="B19:C19"/>
    <mergeCell ref="B27:C27"/>
    <mergeCell ref="A28:C28"/>
    <mergeCell ref="B21:C21"/>
    <mergeCell ref="B22:C22"/>
    <mergeCell ref="B23:C23"/>
    <mergeCell ref="B24:C24"/>
    <mergeCell ref="B25:C25"/>
    <mergeCell ref="B26:C26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"/>
  <sheetViews>
    <sheetView topLeftCell="D24" workbookViewId="0">
      <selection activeCell="Z29" sqref="Z29"/>
    </sheetView>
  </sheetViews>
  <sheetFormatPr baseColWidth="10" defaultRowHeight="12.75"/>
  <cols>
    <col min="1" max="1" width="10.85546875" style="35" customWidth="1"/>
    <col min="2" max="2" width="5.85546875" style="35" customWidth="1"/>
    <col min="3" max="3" width="40.7109375" style="35" customWidth="1"/>
    <col min="4" max="4" width="12" style="35" customWidth="1"/>
    <col min="5" max="5" width="11.42578125" style="35"/>
    <col min="6" max="6" width="14.42578125" style="45" customWidth="1"/>
    <col min="7" max="7" width="12" style="45" customWidth="1"/>
    <col min="8" max="13" width="9.28515625" style="35" hidden="1" customWidth="1"/>
    <col min="14" max="15" width="9.28515625" style="35" customWidth="1"/>
    <col min="16" max="17" width="9.28515625" style="35" hidden="1" customWidth="1"/>
    <col min="18" max="19" width="9.28515625" style="35" customWidth="1"/>
    <col min="20" max="20" width="10.28515625" style="35" customWidth="1"/>
    <col min="21" max="21" width="25.5703125" style="35" customWidth="1"/>
    <col min="22" max="24" width="8.85546875" style="35" customWidth="1"/>
    <col min="25" max="25" width="11.42578125" style="35"/>
    <col min="26" max="26" width="11.5703125" style="35" bestFit="1" customWidth="1"/>
    <col min="27" max="27" width="12.28515625" style="35" bestFit="1" customWidth="1"/>
    <col min="28" max="28" width="13.28515625" style="35" bestFit="1" customWidth="1"/>
    <col min="29" max="16384" width="11.42578125" style="35"/>
  </cols>
  <sheetData>
    <row r="1" spans="1:24">
      <c r="A1" s="380" t="s">
        <v>410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411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159" t="s">
        <v>427</v>
      </c>
      <c r="B9" s="160">
        <v>152</v>
      </c>
      <c r="C9" s="161" t="s">
        <v>428</v>
      </c>
      <c r="D9" s="162"/>
      <c r="E9" s="1"/>
      <c r="F9" s="22"/>
      <c r="G9" s="22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159" t="s">
        <v>0</v>
      </c>
      <c r="B10" s="160">
        <v>5</v>
      </c>
      <c r="C10" s="161" t="s">
        <v>429</v>
      </c>
      <c r="D10" s="162"/>
      <c r="E10" s="1"/>
      <c r="F10" s="22"/>
      <c r="G10" s="22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159" t="s">
        <v>430</v>
      </c>
      <c r="B11" s="160">
        <v>3</v>
      </c>
      <c r="C11" s="161" t="s">
        <v>1043</v>
      </c>
      <c r="D11" s="162"/>
      <c r="E11" s="1"/>
      <c r="F11" s="22"/>
      <c r="G11" s="22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159" t="s">
        <v>6</v>
      </c>
      <c r="B12" s="163">
        <v>38</v>
      </c>
      <c r="C12" s="161" t="s">
        <v>1044</v>
      </c>
      <c r="D12" s="162"/>
      <c r="E12" s="1"/>
      <c r="F12" s="22"/>
      <c r="G12" s="22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159" t="s">
        <v>416</v>
      </c>
      <c r="B13" s="160">
        <v>6</v>
      </c>
      <c r="C13" s="161" t="s">
        <v>1045</v>
      </c>
      <c r="D13" s="162"/>
      <c r="E13" s="1"/>
      <c r="F13" s="22"/>
      <c r="G13" s="22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>
      <c r="A14" s="1"/>
      <c r="B14" s="1"/>
      <c r="C14" s="1"/>
      <c r="D14" s="1"/>
      <c r="E14" s="1"/>
      <c r="F14" s="22"/>
      <c r="G14" s="22"/>
      <c r="H14" s="1"/>
      <c r="I14" s="1"/>
      <c r="J14" s="1"/>
      <c r="K14" s="1"/>
      <c r="L14" s="6"/>
      <c r="M14" s="6"/>
      <c r="N14" s="6"/>
      <c r="O14" s="6"/>
      <c r="P14" s="6"/>
      <c r="Q14" s="6"/>
    </row>
    <row r="15" spans="1:24">
      <c r="A15" s="383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</row>
    <row r="16" spans="1:24" ht="23.25" customHeight="1">
      <c r="A16" s="373" t="s">
        <v>418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</row>
    <row r="17" spans="1:24">
      <c r="A17" s="6"/>
      <c r="B17" s="6"/>
      <c r="C17" s="6"/>
      <c r="D17" s="6"/>
      <c r="E17" s="6"/>
      <c r="F17" s="174"/>
      <c r="G17" s="174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 ht="24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51.75" customHeight="1">
      <c r="A20" s="9">
        <v>1</v>
      </c>
      <c r="B20" s="378" t="s">
        <v>1046</v>
      </c>
      <c r="C20" s="379"/>
      <c r="D20" s="51" t="s">
        <v>47</v>
      </c>
      <c r="E20" s="51">
        <v>40</v>
      </c>
      <c r="F20" s="17">
        <f t="shared" ref="F20:F28" si="0">$F$29*E20/100</f>
        <v>3801800</v>
      </c>
      <c r="G20" s="17">
        <f t="shared" ref="G20:G28" si="1">$G$29*E20/100</f>
        <v>3462960.8</v>
      </c>
      <c r="H20" s="4">
        <f>J20+L20+N20+P20</f>
        <v>0</v>
      </c>
      <c r="I20" s="4">
        <f>K20+M20+O20+Q20</f>
        <v>0</v>
      </c>
      <c r="J20" s="219">
        <v>0</v>
      </c>
      <c r="K20" s="367">
        <v>0</v>
      </c>
      <c r="L20" s="9">
        <v>0</v>
      </c>
      <c r="M20" s="5">
        <v>0</v>
      </c>
      <c r="N20" s="219">
        <v>0</v>
      </c>
      <c r="O20" s="368">
        <v>0</v>
      </c>
      <c r="P20" s="219"/>
      <c r="Q20" s="368"/>
      <c r="R20" s="86">
        <f>J20+L20+N20+P20</f>
        <v>0</v>
      </c>
      <c r="S20" s="86">
        <f>K20+M20+O20+Q20</f>
        <v>0</v>
      </c>
      <c r="T20" s="86">
        <f>S20-R20</f>
        <v>0</v>
      </c>
      <c r="U20" s="369" t="s">
        <v>1047</v>
      </c>
      <c r="V20" s="5"/>
      <c r="W20" s="5">
        <f t="shared" ref="W20:W29" si="2">G20/F20*100</f>
        <v>91.087400704929252</v>
      </c>
      <c r="X20" s="5">
        <v>0</v>
      </c>
    </row>
    <row r="21" spans="1:24" ht="51.75" customHeight="1">
      <c r="A21" s="9">
        <v>2</v>
      </c>
      <c r="B21" s="378" t="s">
        <v>1048</v>
      </c>
      <c r="C21" s="379"/>
      <c r="D21" s="51" t="s">
        <v>1049</v>
      </c>
      <c r="E21" s="51">
        <v>15</v>
      </c>
      <c r="F21" s="17">
        <f t="shared" si="0"/>
        <v>1425675</v>
      </c>
      <c r="G21" s="17">
        <f t="shared" si="1"/>
        <v>1298610.3</v>
      </c>
      <c r="H21" s="4">
        <f t="shared" ref="H21:I28" si="3">J21+L21+N21+P21</f>
        <v>149916646.91810668</v>
      </c>
      <c r="I21" s="4">
        <f t="shared" si="3"/>
        <v>149559900.24000001</v>
      </c>
      <c r="J21" s="219">
        <v>74232208</v>
      </c>
      <c r="K21" s="367">
        <v>89709464.969999999</v>
      </c>
      <c r="L21" s="219">
        <v>29867176</v>
      </c>
      <c r="M21" s="367">
        <v>32586946.250000004</v>
      </c>
      <c r="N21" s="219">
        <v>45817262.918106675</v>
      </c>
      <c r="O21" s="367">
        <v>27263489.02</v>
      </c>
      <c r="P21" s="219"/>
      <c r="Q21" s="367"/>
      <c r="R21" s="86">
        <f t="shared" ref="R21:S29" si="4">J21+L21+N21+P21</f>
        <v>149916646.91810668</v>
      </c>
      <c r="S21" s="86">
        <f t="shared" si="4"/>
        <v>149559900.24000001</v>
      </c>
      <c r="T21" s="86">
        <f t="shared" ref="T21:T29" si="5">S21-R21</f>
        <v>-356746.67810666561</v>
      </c>
      <c r="U21" s="369" t="s">
        <v>1050</v>
      </c>
      <c r="V21" s="5">
        <f t="shared" ref="V21:V29" si="6">O21/N21*100</f>
        <v>59.504840061551668</v>
      </c>
      <c r="W21" s="5">
        <f t="shared" si="2"/>
        <v>91.087400704929252</v>
      </c>
      <c r="X21" s="5">
        <f t="shared" ref="X21:X27" si="7">V21/W21*100</f>
        <v>65.327190809092357</v>
      </c>
    </row>
    <row r="22" spans="1:24" ht="51.75" customHeight="1">
      <c r="A22" s="9">
        <v>3</v>
      </c>
      <c r="B22" s="378" t="s">
        <v>1051</v>
      </c>
      <c r="C22" s="379"/>
      <c r="D22" s="51" t="s">
        <v>1049</v>
      </c>
      <c r="E22" s="51">
        <v>6</v>
      </c>
      <c r="F22" s="17">
        <f t="shared" si="0"/>
        <v>570270</v>
      </c>
      <c r="G22" s="17">
        <f t="shared" si="1"/>
        <v>519444.12</v>
      </c>
      <c r="H22" s="4">
        <f t="shared" si="3"/>
        <v>45165872.668459997</v>
      </c>
      <c r="I22" s="4">
        <f t="shared" si="3"/>
        <v>43504259.700000003</v>
      </c>
      <c r="J22" s="219">
        <v>18151249</v>
      </c>
      <c r="K22" s="367">
        <v>17135178.93</v>
      </c>
      <c r="L22" s="219">
        <v>13054430</v>
      </c>
      <c r="M22" s="367">
        <v>15329265.770000001</v>
      </c>
      <c r="N22" s="219">
        <v>13960193.66846</v>
      </c>
      <c r="O22" s="367">
        <v>11039815</v>
      </c>
      <c r="P22" s="219"/>
      <c r="Q22" s="367"/>
      <c r="R22" s="86">
        <f t="shared" si="4"/>
        <v>45165872.668459997</v>
      </c>
      <c r="S22" s="86">
        <f t="shared" si="4"/>
        <v>43504259.700000003</v>
      </c>
      <c r="T22" s="86">
        <f t="shared" si="5"/>
        <v>-1661612.9684599936</v>
      </c>
      <c r="U22" s="369" t="s">
        <v>1050</v>
      </c>
      <c r="V22" s="5">
        <f t="shared" si="6"/>
        <v>79.080672246990702</v>
      </c>
      <c r="W22" s="5">
        <f t="shared" si="2"/>
        <v>91.087400704929252</v>
      </c>
      <c r="X22" s="5">
        <f t="shared" si="7"/>
        <v>86.818453084600094</v>
      </c>
    </row>
    <row r="23" spans="1:24" ht="51.75" customHeight="1">
      <c r="A23" s="9">
        <v>4</v>
      </c>
      <c r="B23" s="378" t="s">
        <v>1052</v>
      </c>
      <c r="C23" s="379"/>
      <c r="D23" s="51" t="s">
        <v>1049</v>
      </c>
      <c r="E23" s="51">
        <v>6</v>
      </c>
      <c r="F23" s="17">
        <f t="shared" si="0"/>
        <v>570270</v>
      </c>
      <c r="G23" s="17">
        <f t="shared" si="1"/>
        <v>519444.12</v>
      </c>
      <c r="H23" s="4">
        <f t="shared" si="3"/>
        <v>751983.95354000002</v>
      </c>
      <c r="I23" s="4">
        <f t="shared" si="3"/>
        <v>820083.34000000008</v>
      </c>
      <c r="J23" s="219">
        <v>241270</v>
      </c>
      <c r="K23" s="367">
        <v>204546.39</v>
      </c>
      <c r="L23" s="219">
        <v>286701</v>
      </c>
      <c r="M23" s="367">
        <v>359979.36</v>
      </c>
      <c r="N23" s="219">
        <v>224012.95354000002</v>
      </c>
      <c r="O23" s="367">
        <v>255557.59000000003</v>
      </c>
      <c r="P23" s="219"/>
      <c r="Q23" s="367"/>
      <c r="R23" s="86">
        <f t="shared" si="4"/>
        <v>751983.95354000002</v>
      </c>
      <c r="S23" s="86">
        <f t="shared" si="4"/>
        <v>820083.34000000008</v>
      </c>
      <c r="T23" s="86">
        <f t="shared" si="5"/>
        <v>68099.386460000067</v>
      </c>
      <c r="U23" s="369" t="s">
        <v>1050</v>
      </c>
      <c r="V23" s="5">
        <f t="shared" si="6"/>
        <v>114.08161267529886</v>
      </c>
      <c r="W23" s="5">
        <f t="shared" si="2"/>
        <v>91.087400704929252</v>
      </c>
      <c r="X23" s="5">
        <f t="shared" si="7"/>
        <v>125.24411915634481</v>
      </c>
    </row>
    <row r="24" spans="1:24" ht="51.75" customHeight="1">
      <c r="A24" s="9">
        <v>5</v>
      </c>
      <c r="B24" s="378" t="s">
        <v>1053</v>
      </c>
      <c r="C24" s="379"/>
      <c r="D24" s="51" t="s">
        <v>1049</v>
      </c>
      <c r="E24" s="51">
        <v>6</v>
      </c>
      <c r="F24" s="17">
        <f t="shared" si="0"/>
        <v>570270</v>
      </c>
      <c r="G24" s="17">
        <f t="shared" si="1"/>
        <v>519444.12</v>
      </c>
      <c r="H24" s="4">
        <f t="shared" si="3"/>
        <v>15906442.043579999</v>
      </c>
      <c r="I24" s="4">
        <f t="shared" si="3"/>
        <v>68331270.989999995</v>
      </c>
      <c r="J24" s="219">
        <v>8195396</v>
      </c>
      <c r="K24" s="367">
        <v>11757471.08</v>
      </c>
      <c r="L24" s="219">
        <v>3335849</v>
      </c>
      <c r="M24" s="367">
        <v>41866424.950000003</v>
      </c>
      <c r="N24" s="219">
        <v>4375197.0435799994</v>
      </c>
      <c r="O24" s="367">
        <v>14707374.959999999</v>
      </c>
      <c r="P24" s="219"/>
      <c r="Q24" s="367"/>
      <c r="R24" s="86">
        <f t="shared" si="4"/>
        <v>15906442.043579999</v>
      </c>
      <c r="S24" s="86">
        <f t="shared" si="4"/>
        <v>68331270.989999995</v>
      </c>
      <c r="T24" s="86">
        <f t="shared" si="5"/>
        <v>52424828.946419999</v>
      </c>
      <c r="U24" s="369" t="s">
        <v>1050</v>
      </c>
      <c r="V24" s="5">
        <f>O24/N24*100</f>
        <v>336.15343065705008</v>
      </c>
      <c r="W24" s="5">
        <f t="shared" si="2"/>
        <v>91.087400704929252</v>
      </c>
      <c r="X24" s="5">
        <f t="shared" si="7"/>
        <v>369.04492614296208</v>
      </c>
    </row>
    <row r="25" spans="1:24" ht="51.75" customHeight="1">
      <c r="A25" s="9">
        <v>6</v>
      </c>
      <c r="B25" s="378" t="s">
        <v>1054</v>
      </c>
      <c r="C25" s="379"/>
      <c r="D25" s="51" t="s">
        <v>1049</v>
      </c>
      <c r="E25" s="51">
        <v>10</v>
      </c>
      <c r="F25" s="17">
        <f t="shared" si="0"/>
        <v>950450</v>
      </c>
      <c r="G25" s="17">
        <f t="shared" si="1"/>
        <v>865740.2</v>
      </c>
      <c r="H25" s="4">
        <f t="shared" si="3"/>
        <v>381494131.9443</v>
      </c>
      <c r="I25" s="4">
        <f t="shared" si="3"/>
        <v>407981398.95999998</v>
      </c>
      <c r="J25" s="219">
        <v>128728878</v>
      </c>
      <c r="K25" s="367">
        <v>134981576.00999999</v>
      </c>
      <c r="L25" s="219">
        <v>128728878</v>
      </c>
      <c r="M25" s="367">
        <v>144472735.88999999</v>
      </c>
      <c r="N25" s="219">
        <v>124036375.9443</v>
      </c>
      <c r="O25" s="367">
        <v>128527087.05999999</v>
      </c>
      <c r="P25" s="219"/>
      <c r="Q25" s="367"/>
      <c r="R25" s="86">
        <f t="shared" si="4"/>
        <v>381494131.9443</v>
      </c>
      <c r="S25" s="86">
        <f t="shared" si="4"/>
        <v>407981398.95999998</v>
      </c>
      <c r="T25" s="86">
        <f t="shared" si="5"/>
        <v>26487267.015699983</v>
      </c>
      <c r="U25" s="369" t="s">
        <v>1050</v>
      </c>
      <c r="V25" s="5">
        <f t="shared" si="6"/>
        <v>103.62047913889117</v>
      </c>
      <c r="W25" s="5">
        <f t="shared" si="2"/>
        <v>91.087400704929252</v>
      </c>
      <c r="X25" s="5">
        <f t="shared" si="7"/>
        <v>113.75939848647332</v>
      </c>
    </row>
    <row r="26" spans="1:24" ht="51.75" customHeight="1">
      <c r="A26" s="9">
        <v>7</v>
      </c>
      <c r="B26" s="378" t="s">
        <v>1055</v>
      </c>
      <c r="C26" s="379"/>
      <c r="D26" s="51" t="s">
        <v>1056</v>
      </c>
      <c r="E26" s="51">
        <v>5</v>
      </c>
      <c r="F26" s="17">
        <f t="shared" si="0"/>
        <v>475225</v>
      </c>
      <c r="G26" s="17">
        <f t="shared" si="1"/>
        <v>432870.1</v>
      </c>
      <c r="H26" s="4">
        <f t="shared" si="3"/>
        <v>3</v>
      </c>
      <c r="I26" s="4">
        <f t="shared" si="3"/>
        <v>3</v>
      </c>
      <c r="J26" s="219">
        <v>1</v>
      </c>
      <c r="K26" s="367">
        <v>1</v>
      </c>
      <c r="L26" s="9">
        <v>1</v>
      </c>
      <c r="M26" s="5">
        <v>1</v>
      </c>
      <c r="N26" s="219">
        <v>1</v>
      </c>
      <c r="O26" s="368">
        <v>1</v>
      </c>
      <c r="P26" s="219"/>
      <c r="Q26" s="368"/>
      <c r="R26" s="86">
        <f t="shared" si="4"/>
        <v>3</v>
      </c>
      <c r="S26" s="86">
        <f t="shared" si="4"/>
        <v>3</v>
      </c>
      <c r="T26" s="86">
        <f t="shared" si="5"/>
        <v>0</v>
      </c>
      <c r="U26" s="369" t="s">
        <v>1047</v>
      </c>
      <c r="V26" s="5">
        <f t="shared" si="6"/>
        <v>100</v>
      </c>
      <c r="W26" s="5">
        <f t="shared" si="2"/>
        <v>91.087400704929252</v>
      </c>
      <c r="X26" s="5">
        <f t="shared" si="7"/>
        <v>109.78466750186718</v>
      </c>
    </row>
    <row r="27" spans="1:24" ht="51.75" customHeight="1">
      <c r="A27" s="9">
        <v>8</v>
      </c>
      <c r="B27" s="378" t="s">
        <v>1057</v>
      </c>
      <c r="C27" s="379"/>
      <c r="D27" s="51" t="s">
        <v>1058</v>
      </c>
      <c r="E27" s="51">
        <v>2</v>
      </c>
      <c r="F27" s="17">
        <f t="shared" si="0"/>
        <v>190090</v>
      </c>
      <c r="G27" s="17">
        <f t="shared" si="1"/>
        <v>173148.04</v>
      </c>
      <c r="H27" s="4">
        <f t="shared" si="3"/>
        <v>3</v>
      </c>
      <c r="I27" s="4">
        <f t="shared" si="3"/>
        <v>3</v>
      </c>
      <c r="J27" s="219">
        <v>1</v>
      </c>
      <c r="K27" s="367">
        <v>1</v>
      </c>
      <c r="L27" s="9">
        <v>1</v>
      </c>
      <c r="M27" s="5">
        <v>1</v>
      </c>
      <c r="N27" s="219">
        <v>1</v>
      </c>
      <c r="O27" s="368">
        <v>1</v>
      </c>
      <c r="P27" s="219"/>
      <c r="Q27" s="368"/>
      <c r="R27" s="86">
        <f t="shared" si="4"/>
        <v>3</v>
      </c>
      <c r="S27" s="86">
        <f t="shared" si="4"/>
        <v>3</v>
      </c>
      <c r="T27" s="86">
        <f t="shared" si="5"/>
        <v>0</v>
      </c>
      <c r="U27" s="369" t="s">
        <v>1047</v>
      </c>
      <c r="V27" s="5">
        <f t="shared" si="6"/>
        <v>100</v>
      </c>
      <c r="W27" s="5">
        <f t="shared" si="2"/>
        <v>91.087400704929252</v>
      </c>
      <c r="X27" s="5">
        <f t="shared" si="7"/>
        <v>109.78466750186718</v>
      </c>
    </row>
    <row r="28" spans="1:24" ht="51.75" customHeight="1">
      <c r="A28" s="9">
        <v>9</v>
      </c>
      <c r="B28" s="378" t="s">
        <v>1059</v>
      </c>
      <c r="C28" s="379"/>
      <c r="D28" s="51" t="s">
        <v>47</v>
      </c>
      <c r="E28" s="51">
        <v>10</v>
      </c>
      <c r="F28" s="17">
        <f t="shared" si="0"/>
        <v>950450</v>
      </c>
      <c r="G28" s="17">
        <f t="shared" si="1"/>
        <v>865740.2</v>
      </c>
      <c r="H28" s="4">
        <f t="shared" si="3"/>
        <v>0</v>
      </c>
      <c r="I28" s="4">
        <f t="shared" si="3"/>
        <v>0</v>
      </c>
      <c r="J28" s="219">
        <v>0</v>
      </c>
      <c r="K28" s="367">
        <v>0</v>
      </c>
      <c r="L28" s="9">
        <v>0</v>
      </c>
      <c r="M28" s="5">
        <v>0</v>
      </c>
      <c r="N28" s="219">
        <v>0</v>
      </c>
      <c r="O28" s="368">
        <v>0</v>
      </c>
      <c r="P28" s="219"/>
      <c r="Q28" s="368"/>
      <c r="R28" s="86">
        <f t="shared" si="4"/>
        <v>0</v>
      </c>
      <c r="S28" s="86">
        <f t="shared" si="4"/>
        <v>0</v>
      </c>
      <c r="T28" s="86">
        <f t="shared" si="5"/>
        <v>0</v>
      </c>
      <c r="U28" s="369" t="s">
        <v>1047</v>
      </c>
      <c r="V28" s="5" t="e">
        <f t="shared" si="6"/>
        <v>#DIV/0!</v>
      </c>
      <c r="W28" s="5">
        <f t="shared" si="2"/>
        <v>91.087400704929252</v>
      </c>
      <c r="X28" s="5">
        <v>0</v>
      </c>
    </row>
    <row r="29" spans="1:24" s="1" customFormat="1" ht="36.75" customHeight="1">
      <c r="A29" s="390" t="s">
        <v>24</v>
      </c>
      <c r="B29" s="391"/>
      <c r="C29" s="392"/>
      <c r="D29" s="18"/>
      <c r="E29" s="18">
        <f>SUM(E20:E28)</f>
        <v>100</v>
      </c>
      <c r="F29" s="19">
        <v>9504500</v>
      </c>
      <c r="G29" s="39">
        <v>8657402</v>
      </c>
      <c r="H29" s="18">
        <f t="shared" ref="H29:Q29" si="8">SUM(H20:H28)</f>
        <v>593235083.52798665</v>
      </c>
      <c r="I29" s="18">
        <f t="shared" si="8"/>
        <v>670196919.23000002</v>
      </c>
      <c r="J29" s="18">
        <f t="shared" si="8"/>
        <v>229549003</v>
      </c>
      <c r="K29" s="18">
        <f t="shared" si="8"/>
        <v>253788239.38</v>
      </c>
      <c r="L29" s="18">
        <f t="shared" si="8"/>
        <v>175273036</v>
      </c>
      <c r="M29" s="18">
        <f t="shared" si="8"/>
        <v>234615354.22</v>
      </c>
      <c r="N29" s="18">
        <f t="shared" si="8"/>
        <v>188413044.52798665</v>
      </c>
      <c r="O29" s="18">
        <f t="shared" si="8"/>
        <v>181793325.63</v>
      </c>
      <c r="P29" s="18">
        <f t="shared" si="8"/>
        <v>0</v>
      </c>
      <c r="Q29" s="18">
        <f t="shared" si="8"/>
        <v>0</v>
      </c>
      <c r="R29" s="87">
        <f t="shared" si="4"/>
        <v>593235083.52798665</v>
      </c>
      <c r="S29" s="87">
        <f t="shared" si="4"/>
        <v>670196919.23000002</v>
      </c>
      <c r="T29" s="87">
        <f t="shared" si="5"/>
        <v>76961835.702013373</v>
      </c>
      <c r="U29" s="5"/>
      <c r="V29" s="5">
        <f t="shared" si="6"/>
        <v>96.48659204325773</v>
      </c>
      <c r="W29" s="5">
        <f t="shared" si="2"/>
        <v>91.087400704929252</v>
      </c>
      <c r="X29" s="5">
        <f>V29/W29*100</f>
        <v>105.92748425857353</v>
      </c>
    </row>
    <row r="30" spans="1:24" s="6" customFormat="1" ht="14.25" customHeight="1">
      <c r="F30" s="229"/>
      <c r="G30" s="174"/>
    </row>
    <row r="31" spans="1:24" s="6" customFormat="1" ht="14.25" customHeight="1">
      <c r="B31" s="11" t="s">
        <v>25</v>
      </c>
      <c r="F31" s="229"/>
      <c r="G31" s="174"/>
      <c r="H31" s="6" t="s">
        <v>26</v>
      </c>
    </row>
    <row r="32" spans="1:24" s="6" customFormat="1" ht="14.25" customHeight="1">
      <c r="B32" s="11"/>
      <c r="F32" s="229"/>
      <c r="G32" s="174"/>
    </row>
    <row r="33" spans="2:16" s="6" customFormat="1" ht="14.25" customHeight="1">
      <c r="B33" s="11"/>
      <c r="F33" s="229"/>
      <c r="G33" s="174"/>
    </row>
    <row r="34" spans="2:16" s="6" customFormat="1" ht="14.25" customHeight="1">
      <c r="B34" s="11"/>
      <c r="F34" s="229"/>
      <c r="G34" s="174"/>
    </row>
    <row r="35" spans="2:16" s="6" customFormat="1" ht="14.25" customHeight="1">
      <c r="B35" s="11"/>
      <c r="F35" s="229"/>
      <c r="G35" s="174"/>
    </row>
    <row r="36" spans="2:16">
      <c r="J36" s="88"/>
      <c r="K36" s="88"/>
      <c r="L36" s="88"/>
      <c r="M36" s="88"/>
      <c r="N36" s="88"/>
      <c r="O36" s="88"/>
      <c r="P36" s="88"/>
    </row>
    <row r="37" spans="2:16">
      <c r="J37" s="88"/>
      <c r="K37" s="88"/>
      <c r="L37" s="88"/>
      <c r="M37" s="88"/>
      <c r="N37" s="88"/>
      <c r="O37" s="88"/>
      <c r="P37" s="88"/>
    </row>
    <row r="38" spans="2:16">
      <c r="J38" s="88"/>
      <c r="K38" s="88"/>
      <c r="L38" s="88"/>
      <c r="M38" s="88"/>
      <c r="N38" s="88"/>
      <c r="O38" s="88"/>
      <c r="P38" s="88"/>
    </row>
    <row r="39" spans="2:16">
      <c r="J39" s="88"/>
      <c r="K39" s="88"/>
      <c r="L39" s="88"/>
      <c r="M39" s="88"/>
      <c r="N39" s="88"/>
      <c r="O39" s="88"/>
      <c r="P39" s="88"/>
    </row>
    <row r="40" spans="2:16">
      <c r="J40" s="88"/>
      <c r="K40" s="88"/>
      <c r="L40" s="88"/>
      <c r="M40" s="88"/>
      <c r="N40" s="88"/>
      <c r="O40" s="88"/>
      <c r="P40" s="88"/>
    </row>
    <row r="41" spans="2:16">
      <c r="J41" s="88"/>
      <c r="K41" s="88"/>
      <c r="L41" s="88"/>
      <c r="M41" s="88"/>
      <c r="N41" s="88"/>
      <c r="O41" s="88"/>
      <c r="P41" s="88"/>
    </row>
    <row r="42" spans="2:16">
      <c r="J42" s="88"/>
      <c r="K42" s="88"/>
      <c r="L42" s="88"/>
      <c r="M42" s="88"/>
      <c r="N42" s="88"/>
      <c r="O42" s="88"/>
      <c r="P42" s="88"/>
    </row>
    <row r="43" spans="2:16">
      <c r="J43" s="88"/>
      <c r="K43" s="88"/>
      <c r="L43" s="88"/>
      <c r="M43" s="88"/>
      <c r="N43" s="88"/>
      <c r="O43" s="88"/>
      <c r="P43" s="88"/>
    </row>
    <row r="44" spans="2:16">
      <c r="J44" s="88"/>
      <c r="K44" s="88"/>
      <c r="L44" s="88"/>
      <c r="M44" s="88"/>
      <c r="N44" s="88"/>
      <c r="O44" s="88"/>
      <c r="P44" s="88"/>
    </row>
    <row r="45" spans="2:16">
      <c r="J45" s="88"/>
      <c r="K45" s="88"/>
      <c r="L45" s="88"/>
      <c r="M45" s="88"/>
      <c r="N45" s="88"/>
      <c r="O45" s="88"/>
      <c r="P45" s="88"/>
    </row>
    <row r="46" spans="2:16">
      <c r="J46" s="88"/>
      <c r="K46" s="88"/>
      <c r="L46" s="88"/>
      <c r="M46" s="88"/>
      <c r="N46" s="88"/>
      <c r="O46" s="88"/>
      <c r="P46" s="88"/>
    </row>
    <row r="47" spans="2:16">
      <c r="J47" s="88"/>
      <c r="K47" s="88"/>
      <c r="L47" s="88"/>
      <c r="M47" s="88"/>
      <c r="N47" s="88"/>
      <c r="O47" s="88"/>
      <c r="P47" s="88"/>
    </row>
    <row r="48" spans="2:16">
      <c r="J48" s="88"/>
      <c r="K48" s="88"/>
      <c r="L48" s="88"/>
      <c r="M48" s="88"/>
      <c r="N48" s="88"/>
      <c r="O48" s="88"/>
      <c r="P48" s="88"/>
    </row>
    <row r="49" spans="10:16">
      <c r="J49" s="88"/>
      <c r="K49" s="88"/>
      <c r="L49" s="88"/>
      <c r="M49" s="88"/>
      <c r="N49" s="88"/>
      <c r="O49" s="88"/>
      <c r="P49" s="88"/>
    </row>
    <row r="50" spans="10:16">
      <c r="J50" s="88"/>
      <c r="K50" s="88"/>
      <c r="L50" s="88"/>
      <c r="M50" s="88"/>
      <c r="N50" s="88"/>
      <c r="O50" s="88"/>
      <c r="P50" s="88"/>
    </row>
    <row r="51" spans="10:16">
      <c r="J51" s="88"/>
      <c r="K51" s="88"/>
      <c r="L51" s="88"/>
      <c r="M51" s="88"/>
      <c r="N51" s="88"/>
      <c r="O51" s="88"/>
      <c r="P51" s="88"/>
    </row>
    <row r="52" spans="10:16">
      <c r="J52" s="88"/>
      <c r="K52" s="88"/>
      <c r="L52" s="88"/>
      <c r="M52" s="88"/>
      <c r="N52" s="88"/>
      <c r="O52" s="88"/>
      <c r="P52" s="88"/>
    </row>
    <row r="53" spans="10:16">
      <c r="J53" s="88"/>
      <c r="K53" s="88"/>
      <c r="L53" s="88"/>
      <c r="M53" s="88"/>
      <c r="N53" s="88"/>
      <c r="O53" s="88"/>
      <c r="P53" s="88"/>
    </row>
    <row r="54" spans="10:16">
      <c r="J54" s="88"/>
      <c r="K54" s="88"/>
      <c r="L54" s="88"/>
      <c r="M54" s="88"/>
      <c r="N54" s="88"/>
      <c r="O54" s="88"/>
      <c r="P54" s="88"/>
    </row>
    <row r="55" spans="10:16">
      <c r="J55" s="88"/>
      <c r="K55" s="88"/>
      <c r="L55" s="88"/>
      <c r="M55" s="88"/>
      <c r="N55" s="88"/>
      <c r="O55" s="88"/>
      <c r="P55" s="88"/>
    </row>
    <row r="56" spans="10:16">
      <c r="J56" s="88"/>
      <c r="K56" s="88"/>
      <c r="L56" s="88"/>
      <c r="M56" s="88"/>
      <c r="N56" s="88"/>
      <c r="O56" s="88"/>
      <c r="P56" s="88"/>
    </row>
    <row r="57" spans="10:16">
      <c r="J57" s="88"/>
      <c r="K57" s="88"/>
      <c r="L57" s="88"/>
      <c r="M57" s="88"/>
      <c r="N57" s="88"/>
      <c r="O57" s="88"/>
      <c r="P57" s="88"/>
    </row>
    <row r="58" spans="10:16">
      <c r="J58" s="88"/>
      <c r="K58" s="88"/>
      <c r="L58" s="88"/>
      <c r="M58" s="88"/>
      <c r="N58" s="88"/>
      <c r="O58" s="88"/>
      <c r="P58" s="88"/>
    </row>
    <row r="59" spans="10:16">
      <c r="J59" s="88"/>
      <c r="K59" s="88"/>
      <c r="L59" s="88"/>
      <c r="M59" s="88"/>
      <c r="N59" s="88"/>
      <c r="O59" s="88"/>
      <c r="P59" s="88"/>
    </row>
    <row r="60" spans="10:16">
      <c r="J60" s="88"/>
      <c r="K60" s="88"/>
      <c r="L60" s="88"/>
      <c r="M60" s="88"/>
      <c r="N60" s="88"/>
      <c r="O60" s="88"/>
      <c r="P60" s="88"/>
    </row>
    <row r="61" spans="10:16">
      <c r="J61" s="88"/>
      <c r="K61" s="88"/>
      <c r="L61" s="88"/>
      <c r="M61" s="88"/>
      <c r="N61" s="88"/>
      <c r="O61" s="88"/>
      <c r="P61" s="88"/>
    </row>
    <row r="62" spans="10:16">
      <c r="J62" s="88"/>
      <c r="K62" s="88"/>
      <c r="L62" s="88"/>
      <c r="M62" s="88"/>
      <c r="N62" s="88"/>
      <c r="O62" s="88"/>
      <c r="P62" s="88"/>
    </row>
    <row r="63" spans="10:16">
      <c r="J63" s="88"/>
      <c r="K63" s="88"/>
      <c r="L63" s="88"/>
      <c r="M63" s="88"/>
      <c r="N63" s="88"/>
      <c r="O63" s="88"/>
      <c r="P63" s="88"/>
    </row>
    <row r="64" spans="10:16">
      <c r="J64" s="88"/>
      <c r="K64" s="88"/>
      <c r="L64" s="88"/>
      <c r="M64" s="88"/>
      <c r="N64" s="88"/>
      <c r="O64" s="88"/>
      <c r="P64" s="88"/>
    </row>
    <row r="65" spans="10:16">
      <c r="J65" s="88"/>
      <c r="K65" s="88"/>
      <c r="L65" s="88"/>
      <c r="M65" s="88"/>
      <c r="N65" s="88"/>
      <c r="O65" s="88"/>
      <c r="P65" s="88"/>
    </row>
  </sheetData>
  <sheetProtection sheet="1" objects="1" scenarios="1"/>
  <mergeCells count="32">
    <mergeCell ref="B19:C19"/>
    <mergeCell ref="B26:C26"/>
    <mergeCell ref="B27:C27"/>
    <mergeCell ref="B28:C28"/>
    <mergeCell ref="A29:C29"/>
    <mergeCell ref="B20:C20"/>
    <mergeCell ref="B21:C21"/>
    <mergeCell ref="B22:C22"/>
    <mergeCell ref="B23:C23"/>
    <mergeCell ref="B24:C24"/>
    <mergeCell ref="B25:C25"/>
    <mergeCell ref="A6:X6"/>
    <mergeCell ref="A7:X7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N18:O18"/>
    <mergeCell ref="P18:Q18"/>
    <mergeCell ref="R18:T18"/>
    <mergeCell ref="U18:U19"/>
    <mergeCell ref="V18:X18"/>
    <mergeCell ref="A1:X1"/>
    <mergeCell ref="A2:X2"/>
    <mergeCell ref="A3:X3"/>
    <mergeCell ref="A4:X4"/>
    <mergeCell ref="A5:X5"/>
  </mergeCells>
  <printOptions horizontalCentered="1"/>
  <pageMargins left="0.11811023622047245" right="0.11811023622047245" top="0.74803149606299213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opLeftCell="C24" workbookViewId="0">
      <selection activeCell="U35" sqref="U35"/>
    </sheetView>
  </sheetViews>
  <sheetFormatPr baseColWidth="10" defaultRowHeight="12.75"/>
  <cols>
    <col min="1" max="1" width="12.42578125" style="35" customWidth="1"/>
    <col min="2" max="2" width="6.28515625" style="35" customWidth="1"/>
    <col min="3" max="3" width="40.7109375" style="35" customWidth="1"/>
    <col min="4" max="4" width="11.42578125" style="35"/>
    <col min="5" max="5" width="10.42578125" style="35" customWidth="1"/>
    <col min="6" max="6" width="14.28515625" style="35" customWidth="1"/>
    <col min="7" max="7" width="13.5703125" style="35" customWidth="1"/>
    <col min="8" max="9" width="9.28515625" style="35" hidden="1" customWidth="1"/>
    <col min="10" max="10" width="13" style="35" hidden="1" customWidth="1"/>
    <col min="11" max="13" width="9.28515625" style="35" hidden="1" customWidth="1"/>
    <col min="14" max="15" width="9.28515625" style="35" customWidth="1"/>
    <col min="16" max="17" width="9.28515625" style="35" hidden="1" customWidth="1"/>
    <col min="18" max="20" width="9.28515625" style="35" customWidth="1"/>
    <col min="21" max="21" width="23.28515625" style="35" customWidth="1"/>
    <col min="22" max="22" width="6.5703125" style="35" customWidth="1"/>
    <col min="23" max="23" width="7.42578125" style="35" customWidth="1"/>
    <col min="24" max="24" width="7.710937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48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159" t="s">
        <v>427</v>
      </c>
      <c r="B9" s="160">
        <v>152</v>
      </c>
      <c r="C9" s="161" t="s">
        <v>428</v>
      </c>
      <c r="D9" s="162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159" t="s">
        <v>0</v>
      </c>
      <c r="B10" s="160">
        <v>5</v>
      </c>
      <c r="C10" s="161" t="s">
        <v>429</v>
      </c>
      <c r="D10" s="162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159" t="s">
        <v>430</v>
      </c>
      <c r="B11" s="160">
        <v>4</v>
      </c>
      <c r="C11" s="161" t="s">
        <v>431</v>
      </c>
      <c r="D11" s="162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159" t="s">
        <v>6</v>
      </c>
      <c r="B12" s="163">
        <v>38</v>
      </c>
      <c r="C12" s="161" t="s">
        <v>432</v>
      </c>
      <c r="D12" s="162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159" t="s">
        <v>416</v>
      </c>
      <c r="B13" s="160">
        <v>8</v>
      </c>
      <c r="C13" s="161" t="s">
        <v>433</v>
      </c>
      <c r="D13" s="162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U13" s="45"/>
      <c r="W13" s="400"/>
      <c r="X13" s="400"/>
    </row>
    <row r="14" spans="1:24">
      <c r="A14" s="383" t="s">
        <v>3</v>
      </c>
      <c r="B14" s="383"/>
      <c r="C14" s="383"/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383"/>
      <c r="W14" s="383"/>
      <c r="X14" s="383"/>
    </row>
    <row r="15" spans="1:24" ht="38.25" customHeight="1">
      <c r="A15" s="373" t="s">
        <v>434</v>
      </c>
      <c r="B15" s="373"/>
      <c r="C15" s="373"/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</row>
    <row r="16" spans="1:24" ht="12.75" customHeight="1">
      <c r="A16" s="374" t="s">
        <v>4</v>
      </c>
      <c r="B16" s="387"/>
      <c r="C16" s="375"/>
      <c r="D16" s="388" t="s">
        <v>7</v>
      </c>
      <c r="E16" s="388" t="s">
        <v>17</v>
      </c>
      <c r="F16" s="384" t="s">
        <v>18</v>
      </c>
      <c r="G16" s="386"/>
      <c r="H16" s="384" t="s">
        <v>19</v>
      </c>
      <c r="I16" s="386"/>
      <c r="J16" s="374" t="s">
        <v>13</v>
      </c>
      <c r="K16" s="375"/>
      <c r="L16" s="374" t="s">
        <v>9</v>
      </c>
      <c r="M16" s="375"/>
      <c r="N16" s="374" t="s">
        <v>12</v>
      </c>
      <c r="O16" s="375"/>
      <c r="P16" s="374" t="s">
        <v>14</v>
      </c>
      <c r="Q16" s="375"/>
      <c r="R16" s="393" t="s">
        <v>27</v>
      </c>
      <c r="S16" s="393"/>
      <c r="T16" s="393"/>
      <c r="U16" s="397" t="s">
        <v>28</v>
      </c>
      <c r="V16" s="384" t="s">
        <v>30</v>
      </c>
      <c r="W16" s="385"/>
      <c r="X16" s="386"/>
    </row>
    <row r="17" spans="1:24" ht="24">
      <c r="A17" s="2" t="s">
        <v>16</v>
      </c>
      <c r="B17" s="393" t="s">
        <v>5</v>
      </c>
      <c r="C17" s="393"/>
      <c r="D17" s="389"/>
      <c r="E17" s="389"/>
      <c r="F17" s="8" t="s">
        <v>20</v>
      </c>
      <c r="G17" s="8" t="s">
        <v>21</v>
      </c>
      <c r="H17" s="8" t="s">
        <v>22</v>
      </c>
      <c r="I17" s="8" t="s">
        <v>23</v>
      </c>
      <c r="J17" s="3" t="s">
        <v>10</v>
      </c>
      <c r="K17" s="3" t="s">
        <v>11</v>
      </c>
      <c r="L17" s="3" t="s">
        <v>10</v>
      </c>
      <c r="M17" s="3" t="s">
        <v>11</v>
      </c>
      <c r="N17" s="3" t="s">
        <v>10</v>
      </c>
      <c r="O17" s="3" t="s">
        <v>11</v>
      </c>
      <c r="P17" s="3" t="s">
        <v>10</v>
      </c>
      <c r="Q17" s="3" t="s">
        <v>11</v>
      </c>
      <c r="R17" s="3" t="s">
        <v>10</v>
      </c>
      <c r="S17" s="3" t="s">
        <v>11</v>
      </c>
      <c r="T17" s="3" t="s">
        <v>29</v>
      </c>
      <c r="U17" s="397"/>
      <c r="V17" s="8" t="s">
        <v>31</v>
      </c>
      <c r="W17" s="8" t="s">
        <v>32</v>
      </c>
      <c r="X17" s="8" t="s">
        <v>33</v>
      </c>
    </row>
    <row r="18" spans="1:24" ht="60.75" customHeight="1">
      <c r="A18" s="9">
        <v>1</v>
      </c>
      <c r="B18" s="378" t="s">
        <v>435</v>
      </c>
      <c r="C18" s="379"/>
      <c r="D18" s="18" t="s">
        <v>70</v>
      </c>
      <c r="E18" s="18">
        <v>7.5</v>
      </c>
      <c r="F18" s="46">
        <f t="shared" ref="F18:F29" si="0">$F$30*E18/100</f>
        <v>5322529.4647500003</v>
      </c>
      <c r="G18" s="46">
        <f t="shared" ref="G18:G29" si="1">$G$30*E18/100</f>
        <v>3087305.838</v>
      </c>
      <c r="H18" s="4">
        <f t="shared" ref="H18:I29" si="2">J18+L18+N18+P18</f>
        <v>13</v>
      </c>
      <c r="I18" s="4">
        <f t="shared" si="2"/>
        <v>13</v>
      </c>
      <c r="J18" s="9">
        <v>4</v>
      </c>
      <c r="K18" s="5">
        <v>4</v>
      </c>
      <c r="L18" s="9">
        <v>5</v>
      </c>
      <c r="M18" s="5">
        <v>5</v>
      </c>
      <c r="N18" s="9">
        <v>4</v>
      </c>
      <c r="O18" s="5">
        <v>4</v>
      </c>
      <c r="P18" s="9"/>
      <c r="Q18" s="5"/>
      <c r="R18" s="13">
        <f t="shared" ref="R18:S30" si="3">J18+L18+N18+P18</f>
        <v>13</v>
      </c>
      <c r="S18" s="13">
        <f t="shared" si="3"/>
        <v>13</v>
      </c>
      <c r="T18" s="13">
        <f>S18-R18</f>
        <v>0</v>
      </c>
      <c r="U18" s="7"/>
      <c r="V18" s="5">
        <f>O18/N18*100</f>
        <v>100</v>
      </c>
      <c r="W18" s="5">
        <f t="shared" ref="W18:W30" si="4">G18/F18*100</f>
        <v>58.004485619977885</v>
      </c>
      <c r="X18" s="5">
        <f t="shared" ref="X18:X30" si="5">V18/W18*100</f>
        <v>172.40045994918373</v>
      </c>
    </row>
    <row r="19" spans="1:24" ht="41.25" customHeight="1">
      <c r="A19" s="9">
        <v>2</v>
      </c>
      <c r="B19" s="378" t="s">
        <v>436</v>
      </c>
      <c r="C19" s="379"/>
      <c r="D19" s="18" t="s">
        <v>43</v>
      </c>
      <c r="E19" s="18">
        <v>10</v>
      </c>
      <c r="F19" s="46">
        <f t="shared" si="0"/>
        <v>7096705.9529999997</v>
      </c>
      <c r="G19" s="46">
        <f t="shared" si="1"/>
        <v>4116407.7840000005</v>
      </c>
      <c r="H19" s="4">
        <f t="shared" si="2"/>
        <v>184</v>
      </c>
      <c r="I19" s="4">
        <f t="shared" si="2"/>
        <v>184</v>
      </c>
      <c r="J19" s="9">
        <v>61</v>
      </c>
      <c r="K19" s="5">
        <v>61</v>
      </c>
      <c r="L19" s="9">
        <v>61</v>
      </c>
      <c r="M19" s="5">
        <v>61</v>
      </c>
      <c r="N19" s="9">
        <v>62</v>
      </c>
      <c r="O19" s="5">
        <v>62</v>
      </c>
      <c r="P19" s="9"/>
      <c r="Q19" s="5"/>
      <c r="R19" s="13">
        <f t="shared" si="3"/>
        <v>184</v>
      </c>
      <c r="S19" s="13">
        <f t="shared" si="3"/>
        <v>184</v>
      </c>
      <c r="T19" s="13">
        <f t="shared" ref="T19:T30" si="6">S19-R19</f>
        <v>0</v>
      </c>
      <c r="U19" s="7"/>
      <c r="V19" s="5">
        <f t="shared" ref="V19:V30" si="7">O19/N19*100</f>
        <v>100</v>
      </c>
      <c r="W19" s="5">
        <f t="shared" si="4"/>
        <v>58.004485619977899</v>
      </c>
      <c r="X19" s="5">
        <f t="shared" si="5"/>
        <v>172.40045994918367</v>
      </c>
    </row>
    <row r="20" spans="1:24" ht="38.25" customHeight="1">
      <c r="A20" s="9">
        <v>3</v>
      </c>
      <c r="B20" s="378" t="s">
        <v>437</v>
      </c>
      <c r="C20" s="379"/>
      <c r="D20" s="18" t="s">
        <v>70</v>
      </c>
      <c r="E20" s="18">
        <v>5</v>
      </c>
      <c r="F20" s="46">
        <f t="shared" si="0"/>
        <v>3548352.9764999999</v>
      </c>
      <c r="G20" s="46">
        <f t="shared" si="1"/>
        <v>2058203.8920000002</v>
      </c>
      <c r="H20" s="4">
        <f t="shared" si="2"/>
        <v>9</v>
      </c>
      <c r="I20" s="4">
        <f t="shared" si="2"/>
        <v>9</v>
      </c>
      <c r="J20" s="9">
        <v>3</v>
      </c>
      <c r="K20" s="5">
        <v>3</v>
      </c>
      <c r="L20" s="9">
        <v>3</v>
      </c>
      <c r="M20" s="5">
        <v>3</v>
      </c>
      <c r="N20" s="9">
        <v>3</v>
      </c>
      <c r="O20" s="5">
        <v>3</v>
      </c>
      <c r="P20" s="9"/>
      <c r="Q20" s="5"/>
      <c r="R20" s="13">
        <f t="shared" si="3"/>
        <v>9</v>
      </c>
      <c r="S20" s="13">
        <f t="shared" si="3"/>
        <v>9</v>
      </c>
      <c r="T20" s="13">
        <f t="shared" si="6"/>
        <v>0</v>
      </c>
      <c r="U20" s="7"/>
      <c r="V20" s="5">
        <f t="shared" si="7"/>
        <v>100</v>
      </c>
      <c r="W20" s="5">
        <f t="shared" si="4"/>
        <v>58.004485619977899</v>
      </c>
      <c r="X20" s="5">
        <f t="shared" si="5"/>
        <v>172.40045994918367</v>
      </c>
    </row>
    <row r="21" spans="1:24" ht="35.25" customHeight="1">
      <c r="A21" s="9">
        <v>4</v>
      </c>
      <c r="B21" s="378" t="s">
        <v>438</v>
      </c>
      <c r="C21" s="379"/>
      <c r="D21" s="18" t="s">
        <v>70</v>
      </c>
      <c r="E21" s="18">
        <v>5</v>
      </c>
      <c r="F21" s="46">
        <f t="shared" si="0"/>
        <v>3548352.9764999999</v>
      </c>
      <c r="G21" s="46">
        <f t="shared" si="1"/>
        <v>2058203.8920000002</v>
      </c>
      <c r="H21" s="4">
        <f t="shared" si="2"/>
        <v>9</v>
      </c>
      <c r="I21" s="4">
        <f t="shared" si="2"/>
        <v>9</v>
      </c>
      <c r="J21" s="9">
        <v>3</v>
      </c>
      <c r="K21" s="5">
        <v>3</v>
      </c>
      <c r="L21" s="9">
        <v>3</v>
      </c>
      <c r="M21" s="5">
        <v>3</v>
      </c>
      <c r="N21" s="9">
        <v>3</v>
      </c>
      <c r="O21" s="5">
        <v>3</v>
      </c>
      <c r="P21" s="9"/>
      <c r="Q21" s="5"/>
      <c r="R21" s="13">
        <f t="shared" si="3"/>
        <v>9</v>
      </c>
      <c r="S21" s="13">
        <f t="shared" si="3"/>
        <v>9</v>
      </c>
      <c r="T21" s="13">
        <f t="shared" si="6"/>
        <v>0</v>
      </c>
      <c r="U21" s="7"/>
      <c r="V21" s="5">
        <f t="shared" si="7"/>
        <v>100</v>
      </c>
      <c r="W21" s="5">
        <f t="shared" si="4"/>
        <v>58.004485619977899</v>
      </c>
      <c r="X21" s="5">
        <f t="shared" si="5"/>
        <v>172.40045994918367</v>
      </c>
    </row>
    <row r="22" spans="1:24" ht="30" customHeight="1">
      <c r="A22" s="9">
        <v>5</v>
      </c>
      <c r="B22" s="378" t="s">
        <v>439</v>
      </c>
      <c r="C22" s="379"/>
      <c r="D22" s="18" t="s">
        <v>440</v>
      </c>
      <c r="E22" s="18">
        <v>10</v>
      </c>
      <c r="F22" s="46">
        <f t="shared" si="0"/>
        <v>7096705.9529999997</v>
      </c>
      <c r="G22" s="46">
        <f t="shared" si="1"/>
        <v>4116407.7840000005</v>
      </c>
      <c r="H22" s="4">
        <f t="shared" si="2"/>
        <v>55</v>
      </c>
      <c r="I22" s="4">
        <f t="shared" si="2"/>
        <v>55</v>
      </c>
      <c r="J22" s="9">
        <v>18</v>
      </c>
      <c r="K22" s="5">
        <v>18</v>
      </c>
      <c r="L22" s="9">
        <v>18</v>
      </c>
      <c r="M22" s="5">
        <v>18</v>
      </c>
      <c r="N22" s="9">
        <v>19</v>
      </c>
      <c r="O22" s="5">
        <v>19</v>
      </c>
      <c r="P22" s="9"/>
      <c r="Q22" s="5"/>
      <c r="R22" s="13">
        <f t="shared" si="3"/>
        <v>55</v>
      </c>
      <c r="S22" s="13">
        <f t="shared" si="3"/>
        <v>55</v>
      </c>
      <c r="T22" s="13">
        <f t="shared" si="6"/>
        <v>0</v>
      </c>
      <c r="U22" s="7"/>
      <c r="V22" s="5">
        <f t="shared" si="7"/>
        <v>100</v>
      </c>
      <c r="W22" s="5">
        <f t="shared" si="4"/>
        <v>58.004485619977899</v>
      </c>
      <c r="X22" s="5">
        <f t="shared" si="5"/>
        <v>172.40045994918367</v>
      </c>
    </row>
    <row r="23" spans="1:24" ht="46.5" customHeight="1">
      <c r="A23" s="9">
        <v>6</v>
      </c>
      <c r="B23" s="378" t="s">
        <v>441</v>
      </c>
      <c r="C23" s="379"/>
      <c r="D23" s="18" t="s">
        <v>43</v>
      </c>
      <c r="E23" s="18">
        <v>7.5</v>
      </c>
      <c r="F23" s="46">
        <f t="shared" si="0"/>
        <v>5322529.4647500003</v>
      </c>
      <c r="G23" s="46">
        <f t="shared" si="1"/>
        <v>3087305.838</v>
      </c>
      <c r="H23" s="4">
        <f t="shared" si="2"/>
        <v>9</v>
      </c>
      <c r="I23" s="4">
        <f t="shared" si="2"/>
        <v>9</v>
      </c>
      <c r="J23" s="9">
        <v>3</v>
      </c>
      <c r="K23" s="5">
        <v>3</v>
      </c>
      <c r="L23" s="9">
        <v>3</v>
      </c>
      <c r="M23" s="5">
        <v>3</v>
      </c>
      <c r="N23" s="9">
        <v>3</v>
      </c>
      <c r="O23" s="5">
        <v>3</v>
      </c>
      <c r="P23" s="9"/>
      <c r="Q23" s="5"/>
      <c r="R23" s="13">
        <f t="shared" si="3"/>
        <v>9</v>
      </c>
      <c r="S23" s="13">
        <f t="shared" si="3"/>
        <v>9</v>
      </c>
      <c r="T23" s="13">
        <f t="shared" si="6"/>
        <v>0</v>
      </c>
      <c r="U23" s="7"/>
      <c r="V23" s="5">
        <f t="shared" si="7"/>
        <v>100</v>
      </c>
      <c r="W23" s="5">
        <f t="shared" si="4"/>
        <v>58.004485619977885</v>
      </c>
      <c r="X23" s="5">
        <f t="shared" si="5"/>
        <v>172.40045994918373</v>
      </c>
    </row>
    <row r="24" spans="1:24" ht="30" customHeight="1">
      <c r="A24" s="9">
        <v>7</v>
      </c>
      <c r="B24" s="378" t="s">
        <v>442</v>
      </c>
      <c r="C24" s="379"/>
      <c r="D24" s="18" t="s">
        <v>70</v>
      </c>
      <c r="E24" s="18">
        <v>10</v>
      </c>
      <c r="F24" s="46">
        <f t="shared" si="0"/>
        <v>7096705.9529999997</v>
      </c>
      <c r="G24" s="46">
        <f t="shared" si="1"/>
        <v>4116407.7840000005</v>
      </c>
      <c r="H24" s="4">
        <f t="shared" si="2"/>
        <v>9</v>
      </c>
      <c r="I24" s="4">
        <f t="shared" si="2"/>
        <v>9</v>
      </c>
      <c r="J24" s="9">
        <v>3</v>
      </c>
      <c r="K24" s="5">
        <v>3</v>
      </c>
      <c r="L24" s="9">
        <v>3</v>
      </c>
      <c r="M24" s="5">
        <v>3</v>
      </c>
      <c r="N24" s="9">
        <v>3</v>
      </c>
      <c r="O24" s="5">
        <v>3</v>
      </c>
      <c r="P24" s="9"/>
      <c r="Q24" s="5"/>
      <c r="R24" s="13">
        <f t="shared" si="3"/>
        <v>9</v>
      </c>
      <c r="S24" s="13">
        <f t="shared" si="3"/>
        <v>9</v>
      </c>
      <c r="T24" s="13">
        <f t="shared" si="6"/>
        <v>0</v>
      </c>
      <c r="U24" s="7"/>
      <c r="V24" s="5">
        <f t="shared" si="7"/>
        <v>100</v>
      </c>
      <c r="W24" s="5">
        <f t="shared" si="4"/>
        <v>58.004485619977899</v>
      </c>
      <c r="X24" s="5">
        <f t="shared" si="5"/>
        <v>172.40045994918367</v>
      </c>
    </row>
    <row r="25" spans="1:24" ht="37.5" customHeight="1">
      <c r="A25" s="9">
        <v>8</v>
      </c>
      <c r="B25" s="378" t="s">
        <v>443</v>
      </c>
      <c r="C25" s="379"/>
      <c r="D25" s="18" t="s">
        <v>70</v>
      </c>
      <c r="E25" s="18">
        <v>7.5</v>
      </c>
      <c r="F25" s="46">
        <f t="shared" si="0"/>
        <v>5322529.4647500003</v>
      </c>
      <c r="G25" s="46">
        <f t="shared" si="1"/>
        <v>3087305.838</v>
      </c>
      <c r="H25" s="4">
        <f t="shared" si="2"/>
        <v>9</v>
      </c>
      <c r="I25" s="4">
        <f t="shared" si="2"/>
        <v>9</v>
      </c>
      <c r="J25" s="9">
        <v>3</v>
      </c>
      <c r="K25" s="5">
        <v>3</v>
      </c>
      <c r="L25" s="9">
        <v>3</v>
      </c>
      <c r="M25" s="5">
        <v>3</v>
      </c>
      <c r="N25" s="9">
        <v>3</v>
      </c>
      <c r="O25" s="5">
        <v>3</v>
      </c>
      <c r="P25" s="9"/>
      <c r="Q25" s="5"/>
      <c r="R25" s="13">
        <f t="shared" si="3"/>
        <v>9</v>
      </c>
      <c r="S25" s="13">
        <f t="shared" si="3"/>
        <v>9</v>
      </c>
      <c r="T25" s="13">
        <f t="shared" si="6"/>
        <v>0</v>
      </c>
      <c r="U25" s="7"/>
      <c r="V25" s="5">
        <f t="shared" si="7"/>
        <v>100</v>
      </c>
      <c r="W25" s="5">
        <f t="shared" si="4"/>
        <v>58.004485619977885</v>
      </c>
      <c r="X25" s="5">
        <f t="shared" si="5"/>
        <v>172.40045994918373</v>
      </c>
    </row>
    <row r="26" spans="1:24" ht="45" customHeight="1">
      <c r="A26" s="9">
        <v>9</v>
      </c>
      <c r="B26" s="378" t="s">
        <v>444</v>
      </c>
      <c r="C26" s="379"/>
      <c r="D26" s="18" t="s">
        <v>70</v>
      </c>
      <c r="E26" s="18">
        <v>7.5</v>
      </c>
      <c r="F26" s="46">
        <f t="shared" si="0"/>
        <v>5322529.4647500003</v>
      </c>
      <c r="G26" s="46">
        <f t="shared" si="1"/>
        <v>3087305.838</v>
      </c>
      <c r="H26" s="4">
        <f t="shared" si="2"/>
        <v>9</v>
      </c>
      <c r="I26" s="4">
        <f t="shared" si="2"/>
        <v>9</v>
      </c>
      <c r="J26" s="9">
        <v>3</v>
      </c>
      <c r="K26" s="5">
        <v>3</v>
      </c>
      <c r="L26" s="9">
        <v>3</v>
      </c>
      <c r="M26" s="5">
        <v>3</v>
      </c>
      <c r="N26" s="9">
        <v>3</v>
      </c>
      <c r="O26" s="5">
        <v>3</v>
      </c>
      <c r="P26" s="9"/>
      <c r="Q26" s="5"/>
      <c r="R26" s="13">
        <f t="shared" si="3"/>
        <v>9</v>
      </c>
      <c r="S26" s="13">
        <f t="shared" si="3"/>
        <v>9</v>
      </c>
      <c r="T26" s="13">
        <f t="shared" si="6"/>
        <v>0</v>
      </c>
      <c r="U26" s="37"/>
      <c r="V26" s="5">
        <f t="shared" si="7"/>
        <v>100</v>
      </c>
      <c r="W26" s="5">
        <f t="shared" si="4"/>
        <v>58.004485619977885</v>
      </c>
      <c r="X26" s="5">
        <f t="shared" si="5"/>
        <v>172.40045994918373</v>
      </c>
    </row>
    <row r="27" spans="1:24" ht="55.5" customHeight="1">
      <c r="A27" s="9">
        <v>10</v>
      </c>
      <c r="B27" s="378" t="s">
        <v>445</v>
      </c>
      <c r="C27" s="379"/>
      <c r="D27" s="18" t="s">
        <v>446</v>
      </c>
      <c r="E27" s="18">
        <v>10</v>
      </c>
      <c r="F27" s="46">
        <f t="shared" si="0"/>
        <v>7096705.9529999997</v>
      </c>
      <c r="G27" s="46">
        <f t="shared" si="1"/>
        <v>4116407.7840000005</v>
      </c>
      <c r="H27" s="4">
        <f t="shared" si="2"/>
        <v>3</v>
      </c>
      <c r="I27" s="4">
        <f t="shared" si="2"/>
        <v>3</v>
      </c>
      <c r="J27" s="9">
        <v>1</v>
      </c>
      <c r="K27" s="5">
        <v>1</v>
      </c>
      <c r="L27" s="9">
        <v>1</v>
      </c>
      <c r="M27" s="5">
        <v>1</v>
      </c>
      <c r="N27" s="9">
        <v>1</v>
      </c>
      <c r="O27" s="5">
        <v>1</v>
      </c>
      <c r="P27" s="9"/>
      <c r="Q27" s="5"/>
      <c r="R27" s="13">
        <f t="shared" si="3"/>
        <v>3</v>
      </c>
      <c r="S27" s="13">
        <f t="shared" si="3"/>
        <v>3</v>
      </c>
      <c r="T27" s="13">
        <f t="shared" si="6"/>
        <v>0</v>
      </c>
      <c r="U27" s="37"/>
      <c r="V27" s="5">
        <f t="shared" si="7"/>
        <v>100</v>
      </c>
      <c r="W27" s="5">
        <f t="shared" si="4"/>
        <v>58.004485619977899</v>
      </c>
      <c r="X27" s="5">
        <f t="shared" si="5"/>
        <v>172.40045994918367</v>
      </c>
    </row>
    <row r="28" spans="1:24" ht="38.25" customHeight="1">
      <c r="A28" s="9">
        <v>11</v>
      </c>
      <c r="B28" s="378" t="s">
        <v>447</v>
      </c>
      <c r="C28" s="379"/>
      <c r="D28" s="18" t="s">
        <v>70</v>
      </c>
      <c r="E28" s="18">
        <v>10</v>
      </c>
      <c r="F28" s="46">
        <f t="shared" si="0"/>
        <v>7096705.9529999997</v>
      </c>
      <c r="G28" s="46">
        <f t="shared" si="1"/>
        <v>4116407.7840000005</v>
      </c>
      <c r="H28" s="4">
        <f t="shared" si="2"/>
        <v>1</v>
      </c>
      <c r="I28" s="4">
        <f t="shared" si="2"/>
        <v>1</v>
      </c>
      <c r="J28" s="9">
        <v>0</v>
      </c>
      <c r="K28" s="5">
        <v>0</v>
      </c>
      <c r="L28" s="9">
        <v>1</v>
      </c>
      <c r="M28" s="5">
        <v>1</v>
      </c>
      <c r="N28" s="9">
        <v>0</v>
      </c>
      <c r="O28" s="5">
        <v>0</v>
      </c>
      <c r="P28" s="9"/>
      <c r="Q28" s="5"/>
      <c r="R28" s="13">
        <f t="shared" si="3"/>
        <v>1</v>
      </c>
      <c r="S28" s="13">
        <f t="shared" si="3"/>
        <v>1</v>
      </c>
      <c r="T28" s="13">
        <f t="shared" si="6"/>
        <v>0</v>
      </c>
      <c r="U28" s="164"/>
      <c r="V28" s="5"/>
      <c r="W28" s="5">
        <f t="shared" si="4"/>
        <v>58.004485619977899</v>
      </c>
      <c r="X28" s="5">
        <f t="shared" si="5"/>
        <v>0</v>
      </c>
    </row>
    <row r="29" spans="1:24" ht="47.25" customHeight="1">
      <c r="A29" s="9">
        <v>12</v>
      </c>
      <c r="B29" s="378" t="s">
        <v>448</v>
      </c>
      <c r="C29" s="379"/>
      <c r="D29" s="18" t="s">
        <v>70</v>
      </c>
      <c r="E29" s="18">
        <v>10</v>
      </c>
      <c r="F29" s="46">
        <f t="shared" si="0"/>
        <v>7096705.9529999997</v>
      </c>
      <c r="G29" s="46">
        <f t="shared" si="1"/>
        <v>4116407.7840000005</v>
      </c>
      <c r="H29" s="4">
        <f t="shared" si="2"/>
        <v>0</v>
      </c>
      <c r="I29" s="4">
        <f t="shared" si="2"/>
        <v>0</v>
      </c>
      <c r="J29" s="9">
        <v>0</v>
      </c>
      <c r="K29" s="5">
        <v>0</v>
      </c>
      <c r="L29" s="9">
        <v>0</v>
      </c>
      <c r="M29" s="5">
        <v>0</v>
      </c>
      <c r="N29" s="9">
        <v>0</v>
      </c>
      <c r="O29" s="5">
        <v>0</v>
      </c>
      <c r="P29" s="9"/>
      <c r="Q29" s="5"/>
      <c r="R29" s="13">
        <f t="shared" si="3"/>
        <v>0</v>
      </c>
      <c r="S29" s="13">
        <f t="shared" si="3"/>
        <v>0</v>
      </c>
      <c r="T29" s="13">
        <f t="shared" si="6"/>
        <v>0</v>
      </c>
      <c r="U29" s="164"/>
      <c r="V29" s="5"/>
      <c r="W29" s="5">
        <f t="shared" si="4"/>
        <v>58.004485619977899</v>
      </c>
      <c r="X29" s="5">
        <f t="shared" si="5"/>
        <v>0</v>
      </c>
    </row>
    <row r="30" spans="1:24" s="1" customFormat="1" ht="26.25" customHeight="1">
      <c r="A30" s="390" t="s">
        <v>24</v>
      </c>
      <c r="B30" s="391"/>
      <c r="C30" s="392"/>
      <c r="D30" s="18"/>
      <c r="E30" s="18">
        <f>SUM(E18:E29)</f>
        <v>100</v>
      </c>
      <c r="F30" s="165">
        <v>70967059.530000001</v>
      </c>
      <c r="G30" s="165">
        <v>41164077.840000004</v>
      </c>
      <c r="H30" s="18">
        <f t="shared" ref="H30:Q30" si="8">SUM(H18:H29)</f>
        <v>310</v>
      </c>
      <c r="I30" s="18">
        <f t="shared" si="8"/>
        <v>310</v>
      </c>
      <c r="J30" s="18">
        <f t="shared" si="8"/>
        <v>102</v>
      </c>
      <c r="K30" s="18">
        <f t="shared" si="8"/>
        <v>102</v>
      </c>
      <c r="L30" s="18">
        <f t="shared" si="8"/>
        <v>104</v>
      </c>
      <c r="M30" s="18">
        <f t="shared" si="8"/>
        <v>104</v>
      </c>
      <c r="N30" s="18">
        <f t="shared" si="8"/>
        <v>104</v>
      </c>
      <c r="O30" s="18">
        <f t="shared" si="8"/>
        <v>104</v>
      </c>
      <c r="P30" s="18">
        <f t="shared" si="8"/>
        <v>0</v>
      </c>
      <c r="Q30" s="18">
        <f t="shared" si="8"/>
        <v>0</v>
      </c>
      <c r="R30" s="14">
        <f t="shared" si="3"/>
        <v>310</v>
      </c>
      <c r="S30" s="14">
        <f t="shared" si="3"/>
        <v>310</v>
      </c>
      <c r="T30" s="14">
        <f t="shared" si="6"/>
        <v>0</v>
      </c>
      <c r="U30" s="166"/>
      <c r="V30" s="5">
        <f t="shared" si="7"/>
        <v>100</v>
      </c>
      <c r="W30" s="5">
        <f t="shared" si="4"/>
        <v>58.004485619977899</v>
      </c>
      <c r="X30" s="5">
        <f t="shared" si="5"/>
        <v>172.40045994918367</v>
      </c>
    </row>
    <row r="31" spans="1:24" s="6" customFormat="1" ht="14.25" customHeight="1">
      <c r="F31" s="10"/>
    </row>
    <row r="32" spans="1:24" s="6" customFormat="1" ht="14.25" customHeight="1">
      <c r="B32" s="11" t="s">
        <v>25</v>
      </c>
      <c r="F32" s="10"/>
      <c r="H32" s="6" t="s">
        <v>26</v>
      </c>
    </row>
    <row r="33" spans="10:18">
      <c r="J33" s="88"/>
      <c r="K33" s="88"/>
      <c r="L33" s="88"/>
      <c r="M33" s="88"/>
      <c r="N33" s="88"/>
      <c r="O33" s="88"/>
      <c r="P33" s="88"/>
      <c r="Q33" s="88"/>
      <c r="R33" s="88"/>
    </row>
  </sheetData>
  <sheetProtection sheet="1" objects="1" scenarios="1"/>
  <mergeCells count="36">
    <mergeCell ref="A6:X6"/>
    <mergeCell ref="A1:X1"/>
    <mergeCell ref="A2:X2"/>
    <mergeCell ref="A3:X3"/>
    <mergeCell ref="A4:X4"/>
    <mergeCell ref="A5:X5"/>
    <mergeCell ref="U16:U17"/>
    <mergeCell ref="V16:X16"/>
    <mergeCell ref="A7:X7"/>
    <mergeCell ref="W13:X13"/>
    <mergeCell ref="A14:X14"/>
    <mergeCell ref="A15:X15"/>
    <mergeCell ref="A16:C16"/>
    <mergeCell ref="D16:D17"/>
    <mergeCell ref="E16:E17"/>
    <mergeCell ref="F16:G16"/>
    <mergeCell ref="H16:I16"/>
    <mergeCell ref="J16:K16"/>
    <mergeCell ref="B22:C22"/>
    <mergeCell ref="L16:M16"/>
    <mergeCell ref="N16:O16"/>
    <mergeCell ref="P16:Q16"/>
    <mergeCell ref="R16:T16"/>
    <mergeCell ref="B17:C17"/>
    <mergeCell ref="B18:C18"/>
    <mergeCell ref="B19:C19"/>
    <mergeCell ref="B20:C20"/>
    <mergeCell ref="B21:C21"/>
    <mergeCell ref="B29:C29"/>
    <mergeCell ref="A30:C30"/>
    <mergeCell ref="B23:C23"/>
    <mergeCell ref="B24:C24"/>
    <mergeCell ref="B25:C25"/>
    <mergeCell ref="B26:C26"/>
    <mergeCell ref="B27:C27"/>
    <mergeCell ref="B28:C28"/>
  </mergeCells>
  <printOptions horizontalCentered="1"/>
  <pageMargins left="0.11811023622047245" right="0.11811023622047245" top="0.74803149606299213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workbookViewId="0">
      <selection activeCell="AA24" sqref="AA24"/>
    </sheetView>
  </sheetViews>
  <sheetFormatPr baseColWidth="10" defaultRowHeight="12.75"/>
  <cols>
    <col min="1" max="1" width="11.140625" style="35" customWidth="1"/>
    <col min="2" max="2" width="7.140625" style="35" customWidth="1"/>
    <col min="3" max="3" width="40.7109375" style="35" customWidth="1"/>
    <col min="4" max="4" width="12.85546875" style="35" customWidth="1"/>
    <col min="5" max="5" width="11.140625" style="35" customWidth="1"/>
    <col min="6" max="6" width="15.28515625" style="35" customWidth="1"/>
    <col min="7" max="7" width="13.5703125" style="35" customWidth="1"/>
    <col min="8" max="13" width="9.28515625" style="35" hidden="1" customWidth="1"/>
    <col min="14" max="15" width="9.28515625" style="35" customWidth="1"/>
    <col min="16" max="17" width="9.28515625" style="35" hidden="1" customWidth="1"/>
    <col min="18" max="20" width="9.28515625" style="35" customWidth="1"/>
    <col min="21" max="21" width="29.140625" style="35" customWidth="1"/>
    <col min="22" max="22" width="6.85546875" style="35" customWidth="1"/>
    <col min="23" max="24" width="8" style="35" customWidth="1"/>
    <col min="25" max="25" width="5.7109375" style="35" customWidth="1"/>
    <col min="26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159" t="s">
        <v>427</v>
      </c>
      <c r="B9" s="160">
        <v>181</v>
      </c>
      <c r="C9" s="161" t="s">
        <v>449</v>
      </c>
      <c r="D9" s="167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>
      <c r="A10" s="159" t="s">
        <v>0</v>
      </c>
      <c r="B10" s="160">
        <v>5</v>
      </c>
      <c r="C10" s="161" t="s">
        <v>429</v>
      </c>
      <c r="D10" s="167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159" t="s">
        <v>430</v>
      </c>
      <c r="B11" s="160">
        <v>5</v>
      </c>
      <c r="C11" s="161" t="s">
        <v>450</v>
      </c>
      <c r="D11" s="167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159" t="s">
        <v>6</v>
      </c>
      <c r="B12" s="163">
        <v>38</v>
      </c>
      <c r="C12" s="161" t="s">
        <v>451</v>
      </c>
      <c r="D12" s="167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159" t="s">
        <v>416</v>
      </c>
      <c r="B13" s="160">
        <v>6</v>
      </c>
      <c r="C13" s="161" t="s">
        <v>452</v>
      </c>
      <c r="D13" s="167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  <c r="U14" s="45"/>
      <c r="X14" s="6"/>
    </row>
    <row r="15" spans="1:24">
      <c r="A15" s="383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</row>
    <row r="16" spans="1:24" ht="26.25" customHeight="1">
      <c r="A16" s="373" t="s">
        <v>453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</row>
    <row r="17" spans="1:24" ht="12.75" customHeight="1">
      <c r="A17" s="393" t="s">
        <v>4</v>
      </c>
      <c r="B17" s="393"/>
      <c r="C17" s="393"/>
      <c r="D17" s="481" t="s">
        <v>7</v>
      </c>
      <c r="E17" s="481" t="s">
        <v>17</v>
      </c>
      <c r="F17" s="481" t="s">
        <v>18</v>
      </c>
      <c r="G17" s="481"/>
      <c r="H17" s="481" t="s">
        <v>19</v>
      </c>
      <c r="I17" s="481"/>
      <c r="J17" s="393" t="s">
        <v>13</v>
      </c>
      <c r="K17" s="393"/>
      <c r="L17" s="393" t="s">
        <v>9</v>
      </c>
      <c r="M17" s="393"/>
      <c r="N17" s="393" t="s">
        <v>12</v>
      </c>
      <c r="O17" s="393"/>
      <c r="P17" s="393" t="s">
        <v>14</v>
      </c>
      <c r="Q17" s="393"/>
      <c r="R17" s="393" t="s">
        <v>27</v>
      </c>
      <c r="S17" s="393"/>
      <c r="T17" s="393"/>
      <c r="U17" s="397" t="s">
        <v>28</v>
      </c>
      <c r="V17" s="384" t="s">
        <v>30</v>
      </c>
      <c r="W17" s="385"/>
      <c r="X17" s="386"/>
    </row>
    <row r="18" spans="1:24" ht="24">
      <c r="A18" s="2" t="s">
        <v>16</v>
      </c>
      <c r="B18" s="393" t="s">
        <v>5</v>
      </c>
      <c r="C18" s="393"/>
      <c r="D18" s="481"/>
      <c r="E18" s="481"/>
      <c r="F18" s="168" t="s">
        <v>20</v>
      </c>
      <c r="G18" s="168" t="s">
        <v>21</v>
      </c>
      <c r="H18" s="168" t="s">
        <v>22</v>
      </c>
      <c r="I18" s="16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97"/>
      <c r="V18" s="8" t="s">
        <v>31</v>
      </c>
      <c r="W18" s="8" t="s">
        <v>32</v>
      </c>
      <c r="X18" s="8" t="s">
        <v>33</v>
      </c>
    </row>
    <row r="19" spans="1:24" ht="33" customHeight="1">
      <c r="A19" s="9">
        <v>1</v>
      </c>
      <c r="B19" s="378" t="s">
        <v>454</v>
      </c>
      <c r="C19" s="379"/>
      <c r="D19" s="18" t="s">
        <v>455</v>
      </c>
      <c r="E19" s="18">
        <v>30</v>
      </c>
      <c r="F19" s="17">
        <f t="shared" ref="F19:F24" si="0">$F$25*E19/100</f>
        <v>844364.1</v>
      </c>
      <c r="G19" s="17">
        <f t="shared" ref="G19:G24" si="1">$G$25*E19/100</f>
        <v>674936.4</v>
      </c>
      <c r="H19" s="4">
        <f>J19+L19+N19+P19</f>
        <v>3</v>
      </c>
      <c r="I19" s="4">
        <f>K19+M19+O19+Q19</f>
        <v>3</v>
      </c>
      <c r="J19" s="9">
        <v>1</v>
      </c>
      <c r="K19" s="5">
        <v>1</v>
      </c>
      <c r="L19" s="9">
        <v>1</v>
      </c>
      <c r="M19" s="5">
        <v>1</v>
      </c>
      <c r="N19" s="9">
        <v>1</v>
      </c>
      <c r="O19" s="5">
        <v>1</v>
      </c>
      <c r="P19" s="9"/>
      <c r="Q19" s="5"/>
      <c r="R19" s="13">
        <f t="shared" ref="R19:S25" si="2">J19+L19+N19+P19</f>
        <v>3</v>
      </c>
      <c r="S19" s="13">
        <f t="shared" si="2"/>
        <v>3</v>
      </c>
      <c r="T19" s="13">
        <f>S19-R19</f>
        <v>0</v>
      </c>
      <c r="U19" s="21" t="s">
        <v>456</v>
      </c>
      <c r="V19" s="5">
        <f>O19/N19*100</f>
        <v>100</v>
      </c>
      <c r="W19" s="5">
        <f t="shared" ref="W19:W25" si="3">G19/F19*100</f>
        <v>79.93428427381032</v>
      </c>
      <c r="X19" s="5">
        <f t="shared" ref="X19:X25" si="4">V19/W19*100</f>
        <v>125.10276523832466</v>
      </c>
    </row>
    <row r="20" spans="1:24" ht="30" customHeight="1">
      <c r="A20" s="9">
        <v>2</v>
      </c>
      <c r="B20" s="378" t="s">
        <v>457</v>
      </c>
      <c r="C20" s="379"/>
      <c r="D20" s="18" t="s">
        <v>455</v>
      </c>
      <c r="E20" s="18">
        <v>15</v>
      </c>
      <c r="F20" s="17">
        <f t="shared" si="0"/>
        <v>422182.05</v>
      </c>
      <c r="G20" s="17">
        <f t="shared" si="1"/>
        <v>337468.2</v>
      </c>
      <c r="H20" s="4">
        <f t="shared" ref="H20:I24" si="5">J20+L20+N20+P20</f>
        <v>3</v>
      </c>
      <c r="I20" s="4">
        <f t="shared" si="5"/>
        <v>3</v>
      </c>
      <c r="J20" s="9">
        <v>1</v>
      </c>
      <c r="K20" s="5">
        <v>1</v>
      </c>
      <c r="L20" s="9">
        <v>1</v>
      </c>
      <c r="M20" s="5">
        <v>1</v>
      </c>
      <c r="N20" s="9">
        <v>1</v>
      </c>
      <c r="O20" s="5">
        <v>1</v>
      </c>
      <c r="P20" s="9"/>
      <c r="Q20" s="5"/>
      <c r="R20" s="13">
        <f t="shared" si="2"/>
        <v>3</v>
      </c>
      <c r="S20" s="13">
        <f t="shared" si="2"/>
        <v>3</v>
      </c>
      <c r="T20" s="13">
        <f t="shared" ref="T20:T25" si="6">S20-R20</f>
        <v>0</v>
      </c>
      <c r="U20" s="21" t="s">
        <v>456</v>
      </c>
      <c r="V20" s="5">
        <f t="shared" ref="V20:V25" si="7">O20/N20*100</f>
        <v>100</v>
      </c>
      <c r="W20" s="5">
        <f t="shared" si="3"/>
        <v>79.93428427381032</v>
      </c>
      <c r="X20" s="5">
        <f t="shared" si="4"/>
        <v>125.10276523832466</v>
      </c>
    </row>
    <row r="21" spans="1:24" ht="73.5" customHeight="1">
      <c r="A21" s="9">
        <v>3</v>
      </c>
      <c r="B21" s="378" t="s">
        <v>458</v>
      </c>
      <c r="C21" s="379"/>
      <c r="D21" s="18" t="s">
        <v>455</v>
      </c>
      <c r="E21" s="18">
        <v>30</v>
      </c>
      <c r="F21" s="17">
        <f t="shared" si="0"/>
        <v>844364.1</v>
      </c>
      <c r="G21" s="17">
        <f t="shared" si="1"/>
        <v>674936.4</v>
      </c>
      <c r="H21" s="4">
        <f t="shared" si="5"/>
        <v>3</v>
      </c>
      <c r="I21" s="4">
        <f t="shared" si="5"/>
        <v>3</v>
      </c>
      <c r="J21" s="9">
        <v>1</v>
      </c>
      <c r="K21" s="5">
        <v>1</v>
      </c>
      <c r="L21" s="9">
        <v>1</v>
      </c>
      <c r="M21" s="5">
        <v>1</v>
      </c>
      <c r="N21" s="9">
        <v>1</v>
      </c>
      <c r="O21" s="5">
        <v>1</v>
      </c>
      <c r="P21" s="9"/>
      <c r="Q21" s="5"/>
      <c r="R21" s="13">
        <f t="shared" si="2"/>
        <v>3</v>
      </c>
      <c r="S21" s="13">
        <f t="shared" si="2"/>
        <v>3</v>
      </c>
      <c r="T21" s="13">
        <f t="shared" si="6"/>
        <v>0</v>
      </c>
      <c r="U21" s="21" t="s">
        <v>456</v>
      </c>
      <c r="V21" s="5">
        <f t="shared" si="7"/>
        <v>100</v>
      </c>
      <c r="W21" s="5">
        <f t="shared" si="3"/>
        <v>79.93428427381032</v>
      </c>
      <c r="X21" s="5">
        <f t="shared" si="4"/>
        <v>125.10276523832466</v>
      </c>
    </row>
    <row r="22" spans="1:24" ht="30" customHeight="1">
      <c r="A22" s="9">
        <v>4</v>
      </c>
      <c r="B22" s="378" t="s">
        <v>459</v>
      </c>
      <c r="C22" s="379"/>
      <c r="D22" s="18" t="s">
        <v>455</v>
      </c>
      <c r="E22" s="18">
        <v>10</v>
      </c>
      <c r="F22" s="17">
        <f t="shared" si="0"/>
        <v>281454.7</v>
      </c>
      <c r="G22" s="17">
        <f t="shared" si="1"/>
        <v>224978.8</v>
      </c>
      <c r="H22" s="4">
        <f t="shared" si="5"/>
        <v>3</v>
      </c>
      <c r="I22" s="4">
        <f t="shared" si="5"/>
        <v>3</v>
      </c>
      <c r="J22" s="9">
        <v>1</v>
      </c>
      <c r="K22" s="5">
        <v>1</v>
      </c>
      <c r="L22" s="9">
        <v>1</v>
      </c>
      <c r="M22" s="5">
        <v>1</v>
      </c>
      <c r="N22" s="9">
        <v>1</v>
      </c>
      <c r="O22" s="5">
        <v>1</v>
      </c>
      <c r="P22" s="9"/>
      <c r="Q22" s="5"/>
      <c r="R22" s="13">
        <f t="shared" si="2"/>
        <v>3</v>
      </c>
      <c r="S22" s="13">
        <f t="shared" si="2"/>
        <v>3</v>
      </c>
      <c r="T22" s="13">
        <f t="shared" si="6"/>
        <v>0</v>
      </c>
      <c r="U22" s="21" t="s">
        <v>456</v>
      </c>
      <c r="V22" s="5">
        <f t="shared" si="7"/>
        <v>100</v>
      </c>
      <c r="W22" s="5">
        <f t="shared" si="3"/>
        <v>79.934284273810306</v>
      </c>
      <c r="X22" s="5">
        <f t="shared" si="4"/>
        <v>125.10276523832469</v>
      </c>
    </row>
    <row r="23" spans="1:24" ht="30.75" customHeight="1">
      <c r="A23" s="9">
        <v>5</v>
      </c>
      <c r="B23" s="378" t="s">
        <v>460</v>
      </c>
      <c r="C23" s="379"/>
      <c r="D23" s="18" t="s">
        <v>455</v>
      </c>
      <c r="E23" s="18">
        <v>5</v>
      </c>
      <c r="F23" s="17">
        <f t="shared" si="0"/>
        <v>140727.35</v>
      </c>
      <c r="G23" s="17">
        <f t="shared" si="1"/>
        <v>112489.4</v>
      </c>
      <c r="H23" s="4">
        <f t="shared" si="5"/>
        <v>3</v>
      </c>
      <c r="I23" s="4">
        <f t="shared" si="5"/>
        <v>3</v>
      </c>
      <c r="J23" s="9">
        <v>1</v>
      </c>
      <c r="K23" s="5">
        <v>1</v>
      </c>
      <c r="L23" s="9">
        <v>1</v>
      </c>
      <c r="M23" s="5">
        <v>1</v>
      </c>
      <c r="N23" s="9">
        <v>1</v>
      </c>
      <c r="O23" s="5">
        <v>1</v>
      </c>
      <c r="P23" s="9"/>
      <c r="Q23" s="5"/>
      <c r="R23" s="13">
        <f t="shared" si="2"/>
        <v>3</v>
      </c>
      <c r="S23" s="13">
        <f t="shared" si="2"/>
        <v>3</v>
      </c>
      <c r="T23" s="13">
        <f>S23-R23</f>
        <v>0</v>
      </c>
      <c r="U23" s="21" t="s">
        <v>456</v>
      </c>
      <c r="V23" s="5">
        <f t="shared" si="7"/>
        <v>100</v>
      </c>
      <c r="W23" s="5">
        <f t="shared" si="3"/>
        <v>79.934284273810306</v>
      </c>
      <c r="X23" s="5">
        <f t="shared" si="4"/>
        <v>125.10276523832469</v>
      </c>
    </row>
    <row r="24" spans="1:24" ht="36" customHeight="1">
      <c r="A24" s="9">
        <v>6</v>
      </c>
      <c r="B24" s="378" t="s">
        <v>461</v>
      </c>
      <c r="C24" s="379"/>
      <c r="D24" s="18" t="s">
        <v>455</v>
      </c>
      <c r="E24" s="18">
        <v>10</v>
      </c>
      <c r="F24" s="17">
        <f t="shared" si="0"/>
        <v>281454.7</v>
      </c>
      <c r="G24" s="17">
        <f t="shared" si="1"/>
        <v>224978.8</v>
      </c>
      <c r="H24" s="4">
        <f t="shared" si="5"/>
        <v>3</v>
      </c>
      <c r="I24" s="4">
        <f t="shared" si="5"/>
        <v>3</v>
      </c>
      <c r="J24" s="9">
        <v>1</v>
      </c>
      <c r="K24" s="5">
        <v>1</v>
      </c>
      <c r="L24" s="9">
        <v>1</v>
      </c>
      <c r="M24" s="5">
        <v>1</v>
      </c>
      <c r="N24" s="9">
        <v>1</v>
      </c>
      <c r="O24" s="5">
        <v>1</v>
      </c>
      <c r="P24" s="9"/>
      <c r="Q24" s="5"/>
      <c r="R24" s="13">
        <f t="shared" si="2"/>
        <v>3</v>
      </c>
      <c r="S24" s="13">
        <f t="shared" si="2"/>
        <v>3</v>
      </c>
      <c r="T24" s="13">
        <f t="shared" si="6"/>
        <v>0</v>
      </c>
      <c r="U24" s="21" t="s">
        <v>456</v>
      </c>
      <c r="V24" s="5">
        <f t="shared" si="7"/>
        <v>100</v>
      </c>
      <c r="W24" s="5">
        <f t="shared" si="3"/>
        <v>79.934284273810306</v>
      </c>
      <c r="X24" s="5">
        <f t="shared" si="4"/>
        <v>125.10276523832469</v>
      </c>
    </row>
    <row r="25" spans="1:24" s="1" customFormat="1" ht="36.75" customHeight="1">
      <c r="A25" s="390" t="s">
        <v>24</v>
      </c>
      <c r="B25" s="391"/>
      <c r="C25" s="392"/>
      <c r="D25" s="18"/>
      <c r="E25" s="18">
        <f>SUM(E19:E24)</f>
        <v>100</v>
      </c>
      <c r="F25" s="39">
        <v>2814547</v>
      </c>
      <c r="G25" s="39">
        <v>2249788</v>
      </c>
      <c r="H25" s="18">
        <f t="shared" ref="H25:Q25" si="8">SUM(H19:H24)</f>
        <v>18</v>
      </c>
      <c r="I25" s="18">
        <f t="shared" si="8"/>
        <v>18</v>
      </c>
      <c r="J25" s="18">
        <f t="shared" si="8"/>
        <v>6</v>
      </c>
      <c r="K25" s="18">
        <f t="shared" si="8"/>
        <v>6</v>
      </c>
      <c r="L25" s="18">
        <f t="shared" si="8"/>
        <v>6</v>
      </c>
      <c r="M25" s="18">
        <f t="shared" si="8"/>
        <v>6</v>
      </c>
      <c r="N25" s="9">
        <f>SUM(N19:N24)</f>
        <v>6</v>
      </c>
      <c r="O25" s="18">
        <f t="shared" si="8"/>
        <v>6</v>
      </c>
      <c r="P25" s="18">
        <f t="shared" si="8"/>
        <v>0</v>
      </c>
      <c r="Q25" s="18">
        <f t="shared" si="8"/>
        <v>0</v>
      </c>
      <c r="R25" s="14">
        <f t="shared" si="2"/>
        <v>18</v>
      </c>
      <c r="S25" s="14">
        <f t="shared" si="2"/>
        <v>18</v>
      </c>
      <c r="T25" s="14">
        <f t="shared" si="6"/>
        <v>0</v>
      </c>
      <c r="U25" s="14"/>
      <c r="V25" s="5">
        <f t="shared" si="7"/>
        <v>100</v>
      </c>
      <c r="W25" s="5">
        <f t="shared" si="3"/>
        <v>79.93428427381032</v>
      </c>
      <c r="X25" s="5">
        <f t="shared" si="4"/>
        <v>125.10276523832466</v>
      </c>
    </row>
    <row r="26" spans="1:24" s="6" customFormat="1" ht="14.25" customHeight="1">
      <c r="F26" s="10"/>
    </row>
    <row r="27" spans="1:24" s="6" customFormat="1" ht="14.25" customHeight="1">
      <c r="B27" s="11" t="s">
        <v>25</v>
      </c>
      <c r="F27" s="10"/>
      <c r="H27" s="6" t="s">
        <v>26</v>
      </c>
    </row>
    <row r="28" spans="1:24">
      <c r="J28" s="88"/>
      <c r="K28" s="88"/>
      <c r="L28" s="88"/>
      <c r="M28" s="88"/>
      <c r="N28" s="88"/>
      <c r="O28" s="88"/>
      <c r="P28" s="88"/>
    </row>
    <row r="29" spans="1:24">
      <c r="J29" s="88"/>
      <c r="K29" s="88"/>
      <c r="L29" s="88"/>
      <c r="M29" s="88"/>
      <c r="N29" s="88"/>
      <c r="O29" s="88"/>
      <c r="P29" s="88"/>
    </row>
    <row r="30" spans="1:24">
      <c r="J30" s="88"/>
      <c r="K30" s="88"/>
      <c r="L30" s="88"/>
      <c r="M30" s="88"/>
      <c r="N30" s="88"/>
      <c r="O30" s="88"/>
      <c r="P30" s="88"/>
    </row>
    <row r="31" spans="1:24">
      <c r="J31" s="88"/>
      <c r="K31" s="88"/>
      <c r="L31" s="88"/>
      <c r="M31" s="88"/>
      <c r="N31" s="88"/>
      <c r="O31" s="88"/>
      <c r="P31" s="88"/>
    </row>
    <row r="32" spans="1:24">
      <c r="J32" s="88"/>
      <c r="K32" s="88"/>
      <c r="L32" s="88"/>
      <c r="M32" s="88"/>
      <c r="N32" s="88"/>
      <c r="O32" s="88"/>
      <c r="P32" s="88"/>
    </row>
    <row r="33" spans="10:16">
      <c r="J33" s="88"/>
      <c r="K33" s="88"/>
      <c r="L33" s="88"/>
      <c r="M33" s="88"/>
      <c r="N33" s="88"/>
      <c r="O33" s="88"/>
      <c r="P33" s="88"/>
    </row>
    <row r="34" spans="10:16">
      <c r="J34" s="88"/>
      <c r="K34" s="88"/>
      <c r="L34" s="88"/>
      <c r="M34" s="88"/>
      <c r="N34" s="88"/>
      <c r="O34" s="88"/>
      <c r="P34" s="88"/>
    </row>
    <row r="35" spans="10:16">
      <c r="J35" s="88"/>
      <c r="K35" s="88"/>
      <c r="L35" s="88"/>
      <c r="M35" s="88"/>
      <c r="N35" s="88"/>
      <c r="O35" s="88"/>
      <c r="P35" s="88"/>
    </row>
    <row r="36" spans="10:16">
      <c r="J36" s="88"/>
      <c r="K36" s="88"/>
      <c r="L36" s="88"/>
      <c r="M36" s="88"/>
      <c r="N36" s="88"/>
      <c r="O36" s="88"/>
      <c r="P36" s="88"/>
    </row>
    <row r="37" spans="10:16">
      <c r="J37" s="88"/>
      <c r="K37" s="88"/>
      <c r="L37" s="88"/>
      <c r="M37" s="88"/>
      <c r="N37" s="88"/>
      <c r="O37" s="88"/>
      <c r="P37" s="88"/>
    </row>
    <row r="38" spans="10:16">
      <c r="J38" s="88"/>
      <c r="K38" s="88"/>
      <c r="L38" s="88"/>
      <c r="M38" s="88"/>
      <c r="N38" s="88"/>
      <c r="O38" s="88"/>
      <c r="P38" s="88"/>
    </row>
  </sheetData>
  <sheetProtection sheet="1" objects="1" scenarios="1"/>
  <mergeCells count="29">
    <mergeCell ref="A6:X6"/>
    <mergeCell ref="A1:X1"/>
    <mergeCell ref="A2:X2"/>
    <mergeCell ref="A3:X3"/>
    <mergeCell ref="A4:X4"/>
    <mergeCell ref="A5:X5"/>
    <mergeCell ref="B18:C18"/>
    <mergeCell ref="A7:X7"/>
    <mergeCell ref="A15:X15"/>
    <mergeCell ref="A16:X16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A25:C25"/>
    <mergeCell ref="B19:C19"/>
    <mergeCell ref="B20:C20"/>
    <mergeCell ref="B21:C21"/>
    <mergeCell ref="B22:C22"/>
    <mergeCell ref="B23:C23"/>
    <mergeCell ref="B24:C24"/>
  </mergeCells>
  <printOptions horizontalCentered="1"/>
  <pageMargins left="0.11811023622047245" right="0.11811023622047245" top="0.74803149606299213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3"/>
  <sheetViews>
    <sheetView topLeftCell="A3" workbookViewId="0">
      <selection activeCell="U40" sqref="U40"/>
    </sheetView>
  </sheetViews>
  <sheetFormatPr baseColWidth="10" defaultRowHeight="12.75"/>
  <cols>
    <col min="1" max="1" width="11.140625" style="35" customWidth="1"/>
    <col min="2" max="2" width="6.85546875" style="35" customWidth="1"/>
    <col min="3" max="3" width="41.5703125" style="35" customWidth="1"/>
    <col min="4" max="4" width="15.28515625" style="35" bestFit="1" customWidth="1"/>
    <col min="5" max="5" width="11.42578125" style="35"/>
    <col min="6" max="6" width="14.7109375" style="35" customWidth="1"/>
    <col min="7" max="7" width="13" style="35" customWidth="1"/>
    <col min="8" max="9" width="9.28515625" style="35" hidden="1" customWidth="1"/>
    <col min="10" max="10" width="10.7109375" style="35" hidden="1" customWidth="1"/>
    <col min="11" max="11" width="9.28515625" style="35" hidden="1" customWidth="1"/>
    <col min="12" max="12" width="10.7109375" style="35" hidden="1" customWidth="1"/>
    <col min="13" max="13" width="9.28515625" style="35" hidden="1" customWidth="1"/>
    <col min="14" max="15" width="9.28515625" style="35" customWidth="1"/>
    <col min="16" max="17" width="9.28515625" style="35" hidden="1" customWidth="1"/>
    <col min="18" max="19" width="9.28515625" style="35" customWidth="1"/>
    <col min="20" max="20" width="9.140625" style="35" customWidth="1"/>
    <col min="21" max="21" width="24" style="35" customWidth="1"/>
    <col min="22" max="24" width="8.8554687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48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159" t="s">
        <v>427</v>
      </c>
      <c r="B9" s="160">
        <v>152</v>
      </c>
      <c r="C9" s="161" t="s">
        <v>428</v>
      </c>
      <c r="D9" s="16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159" t="s">
        <v>0</v>
      </c>
      <c r="B10" s="160">
        <v>5</v>
      </c>
      <c r="C10" s="161" t="s">
        <v>429</v>
      </c>
      <c r="D10" s="167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159" t="s">
        <v>430</v>
      </c>
      <c r="B11" s="160">
        <v>6</v>
      </c>
      <c r="C11" s="161" t="s">
        <v>462</v>
      </c>
      <c r="D11" s="167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159" t="s">
        <v>6</v>
      </c>
      <c r="B12" s="163">
        <v>38</v>
      </c>
      <c r="C12" s="161" t="s">
        <v>451</v>
      </c>
      <c r="D12" s="167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159" t="s">
        <v>416</v>
      </c>
      <c r="B13" s="160">
        <v>9</v>
      </c>
      <c r="C13" s="161" t="s">
        <v>463</v>
      </c>
      <c r="D13" s="167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  <c r="U14" s="45"/>
    </row>
    <row r="15" spans="1:24">
      <c r="A15" s="383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</row>
    <row r="16" spans="1:24" ht="39" customHeight="1">
      <c r="A16" s="402" t="s">
        <v>464</v>
      </c>
      <c r="B16" s="402"/>
      <c r="C16" s="402"/>
      <c r="D16" s="402"/>
      <c r="E16" s="402"/>
      <c r="F16" s="402"/>
      <c r="G16" s="402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  <c r="T16" s="402"/>
      <c r="U16" s="402"/>
      <c r="V16" s="402"/>
      <c r="W16" s="402"/>
      <c r="X16" s="402"/>
    </row>
    <row r="17" spans="1:2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 ht="24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169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35.25" customHeight="1">
      <c r="A20" s="9">
        <v>1</v>
      </c>
      <c r="B20" s="378" t="s">
        <v>465</v>
      </c>
      <c r="C20" s="379"/>
      <c r="D20" s="18" t="s">
        <v>43</v>
      </c>
      <c r="E20" s="18">
        <v>19</v>
      </c>
      <c r="F20" s="17">
        <f t="shared" ref="F20:F29" si="0">$F$30*E20/100</f>
        <v>1155360.55</v>
      </c>
      <c r="G20" s="17">
        <f t="shared" ref="G20:G29" si="1">$G$30*E20/100</f>
        <v>343887.27</v>
      </c>
      <c r="H20" s="4">
        <f>J20+L20+N20+P20</f>
        <v>3</v>
      </c>
      <c r="I20" s="4">
        <f>K20+M20+O20+Q20</f>
        <v>3</v>
      </c>
      <c r="J20" s="9">
        <v>1</v>
      </c>
      <c r="K20" s="37">
        <v>1</v>
      </c>
      <c r="L20" s="9">
        <v>1</v>
      </c>
      <c r="M20" s="5">
        <v>1</v>
      </c>
      <c r="N20" s="9">
        <v>1</v>
      </c>
      <c r="O20" s="5">
        <v>1</v>
      </c>
      <c r="P20" s="9"/>
      <c r="Q20" s="5"/>
      <c r="R20" s="13">
        <f>J20+L20+N20+P20</f>
        <v>3</v>
      </c>
      <c r="S20" s="13">
        <f>K20+M20+O20+Q20</f>
        <v>3</v>
      </c>
      <c r="T20" s="13">
        <f>S20-R20</f>
        <v>0</v>
      </c>
      <c r="U20" s="21"/>
      <c r="V20" s="5">
        <f>O20/N20*100</f>
        <v>100</v>
      </c>
      <c r="W20" s="5">
        <f t="shared" ref="W20:W30" si="2">G20/F20*100</f>
        <v>29.764498190629755</v>
      </c>
      <c r="X20" s="5">
        <f t="shared" ref="X20:X30" si="3">V20/W20*100</f>
        <v>335.97072377817301</v>
      </c>
    </row>
    <row r="21" spans="1:24" ht="48">
      <c r="A21" s="9">
        <v>2</v>
      </c>
      <c r="B21" s="378" t="s">
        <v>466</v>
      </c>
      <c r="C21" s="379"/>
      <c r="D21" s="18" t="s">
        <v>43</v>
      </c>
      <c r="E21" s="18">
        <v>5</v>
      </c>
      <c r="F21" s="17">
        <f t="shared" si="0"/>
        <v>304042.25</v>
      </c>
      <c r="G21" s="17">
        <f t="shared" si="1"/>
        <v>90496.65</v>
      </c>
      <c r="H21" s="4">
        <f t="shared" ref="H21:I29" si="4">J21+L21+N21+P21</f>
        <v>3</v>
      </c>
      <c r="I21" s="4">
        <f t="shared" si="4"/>
        <v>3</v>
      </c>
      <c r="J21" s="9">
        <v>1</v>
      </c>
      <c r="K21" s="37">
        <v>1</v>
      </c>
      <c r="L21" s="9">
        <v>1</v>
      </c>
      <c r="M21" s="5">
        <v>1</v>
      </c>
      <c r="N21" s="9">
        <v>1</v>
      </c>
      <c r="O21" s="5">
        <v>1</v>
      </c>
      <c r="P21" s="9"/>
      <c r="Q21" s="5"/>
      <c r="R21" s="13">
        <f t="shared" ref="R21:S30" si="5">J21+L21+N21+P21</f>
        <v>3</v>
      </c>
      <c r="S21" s="13">
        <f t="shared" si="5"/>
        <v>3</v>
      </c>
      <c r="T21" s="13">
        <f t="shared" ref="T21:T30" si="6">S21-R21</f>
        <v>0</v>
      </c>
      <c r="U21" s="21" t="s">
        <v>467</v>
      </c>
      <c r="V21" s="5">
        <f t="shared" ref="V21:V30" si="7">O21/N21*100</f>
        <v>100</v>
      </c>
      <c r="W21" s="5">
        <f t="shared" si="2"/>
        <v>29.764498190629755</v>
      </c>
      <c r="X21" s="5">
        <f t="shared" si="3"/>
        <v>335.97072377817301</v>
      </c>
    </row>
    <row r="22" spans="1:24" ht="43.5" customHeight="1">
      <c r="A22" s="9">
        <v>3</v>
      </c>
      <c r="B22" s="482" t="s">
        <v>468</v>
      </c>
      <c r="C22" s="483"/>
      <c r="D22" s="18" t="s">
        <v>469</v>
      </c>
      <c r="E22" s="18">
        <v>1</v>
      </c>
      <c r="F22" s="17">
        <f t="shared" si="0"/>
        <v>60808.45</v>
      </c>
      <c r="G22" s="17">
        <f t="shared" si="1"/>
        <v>18099.330000000002</v>
      </c>
      <c r="H22" s="4">
        <f t="shared" si="4"/>
        <v>3</v>
      </c>
      <c r="I22" s="4">
        <f t="shared" si="4"/>
        <v>3</v>
      </c>
      <c r="J22" s="9">
        <v>1</v>
      </c>
      <c r="K22" s="37">
        <v>1</v>
      </c>
      <c r="L22" s="9">
        <v>1</v>
      </c>
      <c r="M22" s="5">
        <v>1</v>
      </c>
      <c r="N22" s="9">
        <v>1</v>
      </c>
      <c r="O22" s="5">
        <v>1</v>
      </c>
      <c r="P22" s="9"/>
      <c r="Q22" s="5"/>
      <c r="R22" s="13">
        <f t="shared" si="5"/>
        <v>3</v>
      </c>
      <c r="S22" s="13">
        <f t="shared" si="5"/>
        <v>3</v>
      </c>
      <c r="T22" s="13">
        <f t="shared" si="6"/>
        <v>0</v>
      </c>
      <c r="U22" s="21"/>
      <c r="V22" s="5">
        <f t="shared" si="7"/>
        <v>100</v>
      </c>
      <c r="W22" s="5">
        <f t="shared" si="2"/>
        <v>29.764498190629762</v>
      </c>
      <c r="X22" s="5">
        <f t="shared" si="3"/>
        <v>335.9707237781729</v>
      </c>
    </row>
    <row r="23" spans="1:24" ht="53.25" customHeight="1">
      <c r="A23" s="9">
        <v>4</v>
      </c>
      <c r="B23" s="378" t="s">
        <v>470</v>
      </c>
      <c r="C23" s="379"/>
      <c r="D23" s="18" t="s">
        <v>471</v>
      </c>
      <c r="E23" s="18">
        <v>15</v>
      </c>
      <c r="F23" s="17">
        <f t="shared" si="0"/>
        <v>912126.75</v>
      </c>
      <c r="G23" s="17">
        <f t="shared" si="1"/>
        <v>271489.95</v>
      </c>
      <c r="H23" s="4">
        <f t="shared" si="4"/>
        <v>3</v>
      </c>
      <c r="I23" s="4">
        <f t="shared" si="4"/>
        <v>3</v>
      </c>
      <c r="J23" s="9">
        <v>1</v>
      </c>
      <c r="K23" s="37">
        <v>1</v>
      </c>
      <c r="L23" s="9">
        <v>1</v>
      </c>
      <c r="M23" s="5">
        <v>1</v>
      </c>
      <c r="N23" s="9">
        <v>1</v>
      </c>
      <c r="O23" s="5">
        <v>1</v>
      </c>
      <c r="P23" s="9"/>
      <c r="Q23" s="5"/>
      <c r="R23" s="13">
        <f t="shared" si="5"/>
        <v>3</v>
      </c>
      <c r="S23" s="13">
        <f t="shared" si="5"/>
        <v>3</v>
      </c>
      <c r="T23" s="13">
        <f t="shared" si="6"/>
        <v>0</v>
      </c>
      <c r="U23" s="21"/>
      <c r="V23" s="5">
        <f t="shared" si="7"/>
        <v>100</v>
      </c>
      <c r="W23" s="5">
        <f t="shared" si="2"/>
        <v>29.764498190629755</v>
      </c>
      <c r="X23" s="5">
        <f t="shared" si="3"/>
        <v>335.97072377817301</v>
      </c>
    </row>
    <row r="24" spans="1:24" ht="47.25" customHeight="1">
      <c r="A24" s="9">
        <v>5</v>
      </c>
      <c r="B24" s="378" t="s">
        <v>472</v>
      </c>
      <c r="C24" s="379"/>
      <c r="D24" s="18" t="s">
        <v>473</v>
      </c>
      <c r="E24" s="18">
        <v>10</v>
      </c>
      <c r="F24" s="17">
        <f t="shared" si="0"/>
        <v>608084.5</v>
      </c>
      <c r="G24" s="17">
        <f t="shared" si="1"/>
        <v>180993.3</v>
      </c>
      <c r="H24" s="4">
        <f t="shared" si="4"/>
        <v>3</v>
      </c>
      <c r="I24" s="4">
        <f t="shared" si="4"/>
        <v>3</v>
      </c>
      <c r="J24" s="9">
        <v>1</v>
      </c>
      <c r="K24" s="37">
        <v>1</v>
      </c>
      <c r="L24" s="9">
        <v>1</v>
      </c>
      <c r="M24" s="5">
        <v>1</v>
      </c>
      <c r="N24" s="9">
        <v>1</v>
      </c>
      <c r="O24" s="5">
        <v>1</v>
      </c>
      <c r="P24" s="9"/>
      <c r="Q24" s="5"/>
      <c r="R24" s="13">
        <f t="shared" si="5"/>
        <v>3</v>
      </c>
      <c r="S24" s="13">
        <f t="shared" si="5"/>
        <v>3</v>
      </c>
      <c r="T24" s="13">
        <f t="shared" si="6"/>
        <v>0</v>
      </c>
      <c r="U24" s="21"/>
      <c r="V24" s="5">
        <f t="shared" si="7"/>
        <v>100</v>
      </c>
      <c r="W24" s="5">
        <f t="shared" si="2"/>
        <v>29.764498190629755</v>
      </c>
      <c r="X24" s="5">
        <f t="shared" si="3"/>
        <v>335.97072377817301</v>
      </c>
    </row>
    <row r="25" spans="1:24" ht="75" customHeight="1">
      <c r="A25" s="9">
        <v>6</v>
      </c>
      <c r="B25" s="378" t="s">
        <v>474</v>
      </c>
      <c r="C25" s="379"/>
      <c r="D25" s="18" t="s">
        <v>43</v>
      </c>
      <c r="E25" s="18">
        <v>10</v>
      </c>
      <c r="F25" s="17">
        <f t="shared" si="0"/>
        <v>608084.5</v>
      </c>
      <c r="G25" s="17">
        <f t="shared" si="1"/>
        <v>180993.3</v>
      </c>
      <c r="H25" s="4">
        <f t="shared" si="4"/>
        <v>3</v>
      </c>
      <c r="I25" s="4">
        <f t="shared" si="4"/>
        <v>3</v>
      </c>
      <c r="J25" s="9">
        <v>1</v>
      </c>
      <c r="K25" s="37">
        <v>1</v>
      </c>
      <c r="L25" s="9">
        <v>1</v>
      </c>
      <c r="M25" s="5">
        <v>1</v>
      </c>
      <c r="N25" s="9">
        <v>1</v>
      </c>
      <c r="O25" s="5">
        <v>1</v>
      </c>
      <c r="P25" s="9"/>
      <c r="Q25" s="5"/>
      <c r="R25" s="13">
        <f t="shared" si="5"/>
        <v>3</v>
      </c>
      <c r="S25" s="13">
        <f t="shared" si="5"/>
        <v>3</v>
      </c>
      <c r="T25" s="13">
        <f t="shared" si="6"/>
        <v>0</v>
      </c>
      <c r="U25" s="170"/>
      <c r="V25" s="5">
        <f t="shared" si="7"/>
        <v>100</v>
      </c>
      <c r="W25" s="5">
        <f t="shared" si="2"/>
        <v>29.764498190629755</v>
      </c>
      <c r="X25" s="5">
        <f t="shared" si="3"/>
        <v>335.97072377817301</v>
      </c>
    </row>
    <row r="26" spans="1:24" ht="96.75" customHeight="1">
      <c r="A26" s="9">
        <v>7</v>
      </c>
      <c r="B26" s="482" t="s">
        <v>475</v>
      </c>
      <c r="C26" s="483"/>
      <c r="D26" s="18" t="s">
        <v>476</v>
      </c>
      <c r="E26" s="18">
        <v>10</v>
      </c>
      <c r="F26" s="17">
        <f t="shared" si="0"/>
        <v>608084.5</v>
      </c>
      <c r="G26" s="17">
        <f t="shared" si="1"/>
        <v>180993.3</v>
      </c>
      <c r="H26" s="4">
        <f t="shared" si="4"/>
        <v>3</v>
      </c>
      <c r="I26" s="4">
        <f t="shared" si="4"/>
        <v>0</v>
      </c>
      <c r="J26" s="9">
        <v>1</v>
      </c>
      <c r="K26" s="37">
        <v>0</v>
      </c>
      <c r="L26" s="9">
        <v>1</v>
      </c>
      <c r="M26" s="5">
        <v>0</v>
      </c>
      <c r="N26" s="9">
        <v>1</v>
      </c>
      <c r="O26" s="5">
        <v>0</v>
      </c>
      <c r="P26" s="9"/>
      <c r="Q26" s="5"/>
      <c r="R26" s="13">
        <f t="shared" si="5"/>
        <v>3</v>
      </c>
      <c r="S26" s="13">
        <f t="shared" si="5"/>
        <v>0</v>
      </c>
      <c r="T26" s="13">
        <f t="shared" si="6"/>
        <v>-3</v>
      </c>
      <c r="U26" s="171" t="s">
        <v>477</v>
      </c>
      <c r="V26" s="5">
        <f t="shared" si="7"/>
        <v>0</v>
      </c>
      <c r="W26" s="5">
        <f t="shared" si="2"/>
        <v>29.764498190629755</v>
      </c>
      <c r="X26" s="5">
        <f t="shared" si="3"/>
        <v>0</v>
      </c>
    </row>
    <row r="27" spans="1:24" ht="69" customHeight="1">
      <c r="A27" s="9">
        <v>8</v>
      </c>
      <c r="B27" s="378" t="s">
        <v>478</v>
      </c>
      <c r="C27" s="379"/>
      <c r="D27" s="18" t="s">
        <v>43</v>
      </c>
      <c r="E27" s="18">
        <v>10</v>
      </c>
      <c r="F27" s="17">
        <f t="shared" si="0"/>
        <v>608084.5</v>
      </c>
      <c r="G27" s="17">
        <f t="shared" si="1"/>
        <v>180993.3</v>
      </c>
      <c r="H27" s="4">
        <f t="shared" si="4"/>
        <v>3</v>
      </c>
      <c r="I27" s="4">
        <f t="shared" si="4"/>
        <v>1</v>
      </c>
      <c r="J27" s="9">
        <v>1</v>
      </c>
      <c r="K27" s="37">
        <v>0</v>
      </c>
      <c r="L27" s="9">
        <v>1</v>
      </c>
      <c r="M27" s="5">
        <v>0</v>
      </c>
      <c r="N27" s="9">
        <v>1</v>
      </c>
      <c r="O27" s="5">
        <v>1</v>
      </c>
      <c r="P27" s="9"/>
      <c r="Q27" s="5"/>
      <c r="R27" s="13">
        <f t="shared" si="5"/>
        <v>3</v>
      </c>
      <c r="S27" s="13">
        <f t="shared" si="5"/>
        <v>1</v>
      </c>
      <c r="T27" s="13">
        <f t="shared" si="6"/>
        <v>-2</v>
      </c>
      <c r="U27" s="171"/>
      <c r="V27" s="5">
        <f t="shared" si="7"/>
        <v>100</v>
      </c>
      <c r="W27" s="5">
        <f t="shared" si="2"/>
        <v>29.764498190629755</v>
      </c>
      <c r="X27" s="5">
        <f t="shared" si="3"/>
        <v>335.97072377817301</v>
      </c>
    </row>
    <row r="28" spans="1:24" ht="34.5" customHeight="1">
      <c r="A28" s="9">
        <v>9</v>
      </c>
      <c r="B28" s="378" t="s">
        <v>479</v>
      </c>
      <c r="C28" s="379"/>
      <c r="D28" s="18" t="s">
        <v>43</v>
      </c>
      <c r="E28" s="18">
        <v>10</v>
      </c>
      <c r="F28" s="17">
        <f t="shared" si="0"/>
        <v>608084.5</v>
      </c>
      <c r="G28" s="17">
        <f t="shared" si="1"/>
        <v>180993.3</v>
      </c>
      <c r="H28" s="4">
        <f t="shared" si="4"/>
        <v>3</v>
      </c>
      <c r="I28" s="4">
        <f t="shared" si="4"/>
        <v>3</v>
      </c>
      <c r="J28" s="9">
        <v>1</v>
      </c>
      <c r="K28" s="37">
        <v>1</v>
      </c>
      <c r="L28" s="9">
        <v>1</v>
      </c>
      <c r="M28" s="5">
        <v>1</v>
      </c>
      <c r="N28" s="9">
        <v>1</v>
      </c>
      <c r="O28" s="5">
        <v>1</v>
      </c>
      <c r="P28" s="9"/>
      <c r="Q28" s="5"/>
      <c r="R28" s="13">
        <f t="shared" si="5"/>
        <v>3</v>
      </c>
      <c r="S28" s="13">
        <f t="shared" si="5"/>
        <v>3</v>
      </c>
      <c r="T28" s="13">
        <f t="shared" si="6"/>
        <v>0</v>
      </c>
      <c r="U28" s="55"/>
      <c r="V28" s="5">
        <f t="shared" si="7"/>
        <v>100</v>
      </c>
      <c r="W28" s="5">
        <f t="shared" si="2"/>
        <v>29.764498190629755</v>
      </c>
      <c r="X28" s="5">
        <f t="shared" si="3"/>
        <v>335.97072377817301</v>
      </c>
    </row>
    <row r="29" spans="1:24" ht="70.5" customHeight="1">
      <c r="A29" s="9">
        <v>10</v>
      </c>
      <c r="B29" s="378" t="s">
        <v>480</v>
      </c>
      <c r="C29" s="379"/>
      <c r="D29" s="18" t="s">
        <v>43</v>
      </c>
      <c r="E29" s="18">
        <v>10</v>
      </c>
      <c r="F29" s="17">
        <f t="shared" si="0"/>
        <v>608084.5</v>
      </c>
      <c r="G29" s="17">
        <f t="shared" si="1"/>
        <v>180993.3</v>
      </c>
      <c r="H29" s="4">
        <f t="shared" si="4"/>
        <v>3</v>
      </c>
      <c r="I29" s="4">
        <f t="shared" si="4"/>
        <v>3</v>
      </c>
      <c r="J29" s="9">
        <v>1</v>
      </c>
      <c r="K29" s="37">
        <v>1</v>
      </c>
      <c r="L29" s="9">
        <v>1</v>
      </c>
      <c r="M29" s="5">
        <v>1</v>
      </c>
      <c r="N29" s="9">
        <v>1</v>
      </c>
      <c r="O29" s="5">
        <v>1</v>
      </c>
      <c r="P29" s="9"/>
      <c r="Q29" s="5"/>
      <c r="R29" s="13">
        <f t="shared" si="5"/>
        <v>3</v>
      </c>
      <c r="S29" s="13">
        <f t="shared" si="5"/>
        <v>3</v>
      </c>
      <c r="T29" s="13">
        <f t="shared" si="6"/>
        <v>0</v>
      </c>
      <c r="U29" s="55"/>
      <c r="V29" s="5">
        <f t="shared" si="7"/>
        <v>100</v>
      </c>
      <c r="W29" s="5">
        <f t="shared" si="2"/>
        <v>29.764498190629755</v>
      </c>
      <c r="X29" s="5">
        <f t="shared" si="3"/>
        <v>335.97072377817301</v>
      </c>
    </row>
    <row r="30" spans="1:24" s="1" customFormat="1" ht="36.75" customHeight="1">
      <c r="A30" s="390" t="s">
        <v>24</v>
      </c>
      <c r="B30" s="391"/>
      <c r="C30" s="392"/>
      <c r="D30" s="18"/>
      <c r="E30" s="18">
        <f>SUM(E20:E29)</f>
        <v>100</v>
      </c>
      <c r="F30" s="19">
        <v>6080845</v>
      </c>
      <c r="G30" s="19">
        <v>1809933</v>
      </c>
      <c r="H30" s="172">
        <f t="shared" ref="H30:Q30" si="8">SUM(H20:H29)</f>
        <v>30</v>
      </c>
      <c r="I30" s="19">
        <f t="shared" si="8"/>
        <v>25</v>
      </c>
      <c r="J30" s="172">
        <f t="shared" si="8"/>
        <v>10</v>
      </c>
      <c r="K30" s="19">
        <f t="shared" si="8"/>
        <v>8</v>
      </c>
      <c r="L30" s="172">
        <f t="shared" si="8"/>
        <v>10</v>
      </c>
      <c r="M30" s="19">
        <f t="shared" si="8"/>
        <v>8</v>
      </c>
      <c r="N30" s="172">
        <f t="shared" si="8"/>
        <v>10</v>
      </c>
      <c r="O30" s="19">
        <f t="shared" si="8"/>
        <v>9</v>
      </c>
      <c r="P30" s="172">
        <f t="shared" si="8"/>
        <v>0</v>
      </c>
      <c r="Q30" s="19">
        <f t="shared" si="8"/>
        <v>0</v>
      </c>
      <c r="R30" s="14">
        <f t="shared" si="5"/>
        <v>30</v>
      </c>
      <c r="S30" s="14">
        <f t="shared" si="5"/>
        <v>25</v>
      </c>
      <c r="T30" s="14">
        <f t="shared" si="6"/>
        <v>-5</v>
      </c>
      <c r="U30" s="14"/>
      <c r="V30" s="5">
        <f t="shared" si="7"/>
        <v>90</v>
      </c>
      <c r="W30" s="5">
        <f t="shared" si="2"/>
        <v>29.764498190629755</v>
      </c>
      <c r="X30" s="5">
        <f t="shared" si="3"/>
        <v>302.3736514003557</v>
      </c>
    </row>
    <row r="31" spans="1:24" s="6" customFormat="1" ht="14.25" customHeight="1">
      <c r="B31" s="11" t="s">
        <v>25</v>
      </c>
      <c r="F31" s="10"/>
      <c r="H31" s="6" t="s">
        <v>26</v>
      </c>
    </row>
    <row r="32" spans="1:24">
      <c r="J32" s="88"/>
      <c r="K32" s="88"/>
      <c r="L32" s="88"/>
      <c r="M32" s="88"/>
      <c r="N32" s="88"/>
      <c r="O32" s="88"/>
      <c r="P32" s="88"/>
    </row>
    <row r="33" spans="10:16">
      <c r="J33" s="88"/>
      <c r="K33" s="88"/>
      <c r="L33" s="88"/>
      <c r="M33" s="88"/>
      <c r="N33" s="88"/>
      <c r="O33" s="88"/>
      <c r="P33" s="88"/>
    </row>
    <row r="34" spans="10:16">
      <c r="J34" s="88"/>
      <c r="K34" s="88"/>
      <c r="L34" s="88"/>
      <c r="M34" s="88"/>
      <c r="N34" s="88"/>
      <c r="O34" s="88"/>
      <c r="P34" s="88"/>
    </row>
    <row r="35" spans="10:16">
      <c r="J35" s="88"/>
      <c r="K35" s="88"/>
      <c r="L35" s="88"/>
      <c r="M35" s="88"/>
      <c r="N35" s="88"/>
      <c r="O35" s="88"/>
      <c r="P35" s="88"/>
    </row>
    <row r="36" spans="10:16">
      <c r="J36" s="88"/>
      <c r="K36" s="88"/>
      <c r="L36" s="88"/>
      <c r="M36" s="88"/>
      <c r="N36" s="88"/>
      <c r="O36" s="88"/>
      <c r="P36" s="88"/>
    </row>
    <row r="37" spans="10:16">
      <c r="J37" s="88"/>
      <c r="K37" s="88"/>
      <c r="L37" s="88"/>
      <c r="M37" s="88"/>
      <c r="N37" s="88"/>
      <c r="O37" s="88"/>
      <c r="P37" s="88"/>
    </row>
    <row r="38" spans="10:16">
      <c r="J38" s="88"/>
      <c r="K38" s="88"/>
      <c r="L38" s="88"/>
      <c r="M38" s="88"/>
      <c r="N38" s="88"/>
      <c r="O38" s="88"/>
      <c r="P38" s="88"/>
    </row>
    <row r="39" spans="10:16">
      <c r="J39" s="88"/>
      <c r="K39" s="88"/>
      <c r="L39" s="88"/>
      <c r="M39" s="88"/>
      <c r="N39" s="88"/>
      <c r="O39" s="88"/>
      <c r="P39" s="88"/>
    </row>
    <row r="40" spans="10:16">
      <c r="J40" s="88"/>
      <c r="K40" s="88"/>
      <c r="L40" s="88"/>
      <c r="M40" s="88"/>
      <c r="N40" s="88"/>
      <c r="O40" s="88"/>
      <c r="P40" s="88"/>
    </row>
    <row r="41" spans="10:16">
      <c r="J41" s="88"/>
      <c r="K41" s="88"/>
      <c r="L41" s="88"/>
      <c r="M41" s="88"/>
      <c r="N41" s="88"/>
      <c r="O41" s="88"/>
      <c r="P41" s="88"/>
    </row>
    <row r="42" spans="10:16">
      <c r="J42" s="88"/>
      <c r="K42" s="88"/>
      <c r="L42" s="88"/>
      <c r="M42" s="88"/>
      <c r="N42" s="88"/>
      <c r="O42" s="88"/>
      <c r="P42" s="88"/>
    </row>
    <row r="43" spans="10:16">
      <c r="J43" s="88"/>
      <c r="K43" s="88"/>
      <c r="L43" s="88"/>
      <c r="M43" s="88"/>
      <c r="N43" s="88"/>
      <c r="O43" s="88"/>
      <c r="P43" s="88"/>
    </row>
    <row r="44" spans="10:16">
      <c r="J44" s="88"/>
      <c r="K44" s="88"/>
      <c r="L44" s="88"/>
      <c r="M44" s="88"/>
      <c r="N44" s="88"/>
      <c r="O44" s="88"/>
      <c r="P44" s="88"/>
    </row>
    <row r="45" spans="10:16">
      <c r="J45" s="88"/>
      <c r="K45" s="88"/>
      <c r="L45" s="88"/>
      <c r="M45" s="88"/>
      <c r="N45" s="88"/>
      <c r="O45" s="88"/>
      <c r="P45" s="88"/>
    </row>
    <row r="46" spans="10:16">
      <c r="J46" s="88"/>
      <c r="K46" s="88"/>
      <c r="L46" s="88"/>
      <c r="M46" s="88"/>
      <c r="N46" s="88"/>
      <c r="O46" s="88"/>
      <c r="P46" s="88"/>
    </row>
    <row r="47" spans="10:16">
      <c r="J47" s="88"/>
      <c r="K47" s="88"/>
      <c r="L47" s="88"/>
      <c r="M47" s="88"/>
      <c r="N47" s="88"/>
      <c r="O47" s="88"/>
      <c r="P47" s="88"/>
    </row>
    <row r="48" spans="10:16">
      <c r="J48" s="88"/>
      <c r="K48" s="88"/>
      <c r="L48" s="88"/>
      <c r="M48" s="88"/>
      <c r="N48" s="88"/>
      <c r="O48" s="88"/>
      <c r="P48" s="88"/>
    </row>
    <row r="49" spans="10:16">
      <c r="J49" s="88"/>
      <c r="K49" s="88"/>
      <c r="L49" s="88"/>
      <c r="M49" s="88"/>
      <c r="N49" s="88"/>
      <c r="O49" s="88"/>
      <c r="P49" s="88"/>
    </row>
    <row r="50" spans="10:16">
      <c r="J50" s="88"/>
      <c r="K50" s="88"/>
      <c r="L50" s="88"/>
      <c r="M50" s="88"/>
      <c r="N50" s="88"/>
      <c r="O50" s="88"/>
      <c r="P50" s="88"/>
    </row>
    <row r="51" spans="10:16">
      <c r="J51" s="88"/>
      <c r="K51" s="88"/>
      <c r="L51" s="88"/>
      <c r="M51" s="88"/>
      <c r="N51" s="88"/>
      <c r="O51" s="88"/>
      <c r="P51" s="88"/>
    </row>
    <row r="52" spans="10:16">
      <c r="J52" s="88"/>
      <c r="K52" s="88"/>
      <c r="L52" s="88"/>
      <c r="M52" s="88"/>
      <c r="N52" s="88"/>
      <c r="O52" s="88"/>
      <c r="P52" s="88"/>
    </row>
    <row r="53" spans="10:16">
      <c r="J53" s="88"/>
      <c r="K53" s="88"/>
      <c r="L53" s="88"/>
      <c r="M53" s="88"/>
      <c r="N53" s="88"/>
      <c r="O53" s="88"/>
      <c r="P53" s="88"/>
    </row>
    <row r="54" spans="10:16">
      <c r="J54" s="88"/>
      <c r="K54" s="88"/>
      <c r="L54" s="88"/>
      <c r="M54" s="88"/>
      <c r="N54" s="88"/>
      <c r="O54" s="88"/>
      <c r="P54" s="88"/>
    </row>
    <row r="55" spans="10:16">
      <c r="J55" s="88"/>
      <c r="K55" s="88"/>
      <c r="L55" s="88"/>
      <c r="M55" s="88"/>
      <c r="N55" s="88"/>
      <c r="O55" s="88"/>
      <c r="P55" s="88"/>
    </row>
    <row r="56" spans="10:16">
      <c r="J56" s="88"/>
      <c r="K56" s="88"/>
      <c r="L56" s="88"/>
      <c r="M56" s="88"/>
      <c r="N56" s="88"/>
      <c r="O56" s="88"/>
      <c r="P56" s="88"/>
    </row>
    <row r="57" spans="10:16">
      <c r="J57" s="88"/>
      <c r="K57" s="88"/>
      <c r="L57" s="88"/>
      <c r="M57" s="88"/>
      <c r="N57" s="88"/>
      <c r="O57" s="88"/>
      <c r="P57" s="88"/>
    </row>
    <row r="58" spans="10:16">
      <c r="J58" s="88"/>
      <c r="K58" s="88"/>
      <c r="L58" s="88"/>
      <c r="M58" s="88"/>
      <c r="N58" s="88"/>
      <c r="O58" s="88"/>
      <c r="P58" s="88"/>
    </row>
    <row r="59" spans="10:16">
      <c r="J59" s="88"/>
      <c r="K59" s="88"/>
      <c r="L59" s="88"/>
      <c r="M59" s="88"/>
      <c r="N59" s="88"/>
      <c r="O59" s="88"/>
      <c r="P59" s="88"/>
    </row>
    <row r="60" spans="10:16">
      <c r="J60" s="88"/>
      <c r="K60" s="88"/>
      <c r="L60" s="88"/>
      <c r="M60" s="88"/>
      <c r="N60" s="88"/>
      <c r="O60" s="88"/>
      <c r="P60" s="88"/>
    </row>
    <row r="61" spans="10:16">
      <c r="J61" s="88"/>
      <c r="K61" s="88"/>
      <c r="L61" s="88"/>
      <c r="M61" s="88"/>
      <c r="N61" s="88"/>
      <c r="O61" s="88"/>
      <c r="P61" s="88"/>
    </row>
    <row r="62" spans="10:16">
      <c r="J62" s="88"/>
      <c r="K62" s="88"/>
      <c r="L62" s="88"/>
      <c r="M62" s="88"/>
      <c r="N62" s="88"/>
      <c r="O62" s="88"/>
      <c r="P62" s="88"/>
    </row>
    <row r="63" spans="10:16">
      <c r="J63" s="88"/>
      <c r="K63" s="88"/>
      <c r="L63" s="88"/>
      <c r="M63" s="88"/>
      <c r="N63" s="88"/>
      <c r="O63" s="88"/>
      <c r="P63" s="88"/>
    </row>
    <row r="64" spans="10:16">
      <c r="J64" s="88"/>
      <c r="K64" s="88"/>
      <c r="L64" s="88"/>
      <c r="M64" s="88"/>
      <c r="N64" s="88"/>
      <c r="O64" s="88"/>
      <c r="P64" s="88"/>
    </row>
    <row r="65" spans="10:16">
      <c r="J65" s="88"/>
      <c r="K65" s="88"/>
      <c r="L65" s="88"/>
      <c r="M65" s="88"/>
      <c r="N65" s="88"/>
      <c r="O65" s="88"/>
      <c r="P65" s="88"/>
    </row>
    <row r="66" spans="10:16">
      <c r="J66" s="88"/>
      <c r="K66" s="88"/>
      <c r="L66" s="88"/>
      <c r="M66" s="88"/>
      <c r="N66" s="88"/>
      <c r="O66" s="88"/>
      <c r="P66" s="88"/>
    </row>
    <row r="67" spans="10:16">
      <c r="J67" s="88"/>
      <c r="K67" s="88"/>
      <c r="L67" s="88"/>
      <c r="M67" s="88"/>
      <c r="N67" s="88"/>
      <c r="O67" s="88"/>
      <c r="P67" s="88"/>
    </row>
    <row r="68" spans="10:16">
      <c r="J68" s="88"/>
      <c r="K68" s="88"/>
      <c r="L68" s="88"/>
      <c r="M68" s="88"/>
      <c r="N68" s="88"/>
      <c r="O68" s="88"/>
      <c r="P68" s="88"/>
    </row>
    <row r="69" spans="10:16">
      <c r="J69" s="88"/>
      <c r="K69" s="88"/>
      <c r="L69" s="88"/>
      <c r="M69" s="88"/>
      <c r="N69" s="88"/>
      <c r="O69" s="88"/>
      <c r="P69" s="88"/>
    </row>
    <row r="70" spans="10:16">
      <c r="J70" s="88"/>
      <c r="K70" s="88"/>
      <c r="L70" s="88"/>
      <c r="M70" s="88"/>
      <c r="N70" s="88"/>
      <c r="O70" s="88"/>
      <c r="P70" s="88"/>
    </row>
    <row r="71" spans="10:16">
      <c r="J71" s="88"/>
      <c r="K71" s="88"/>
      <c r="L71" s="88"/>
      <c r="M71" s="88"/>
      <c r="N71" s="88"/>
      <c r="O71" s="88"/>
      <c r="P71" s="88"/>
    </row>
    <row r="72" spans="10:16">
      <c r="J72" s="88"/>
      <c r="K72" s="88"/>
      <c r="L72" s="88"/>
      <c r="M72" s="88"/>
      <c r="N72" s="88"/>
      <c r="O72" s="88"/>
      <c r="P72" s="88"/>
    </row>
    <row r="73" spans="10:16">
      <c r="J73" s="88"/>
      <c r="K73" s="88"/>
      <c r="L73" s="88"/>
      <c r="M73" s="88"/>
      <c r="N73" s="88"/>
      <c r="O73" s="88"/>
      <c r="P73" s="88"/>
    </row>
  </sheetData>
  <sheetProtection sheet="1" objects="1" scenarios="1"/>
  <mergeCells count="33">
    <mergeCell ref="A6:X6"/>
    <mergeCell ref="A1:X1"/>
    <mergeCell ref="A2:X2"/>
    <mergeCell ref="A3:X3"/>
    <mergeCell ref="A4:X4"/>
    <mergeCell ref="A5:X5"/>
    <mergeCell ref="V18:X18"/>
    <mergeCell ref="B19:C19"/>
    <mergeCell ref="A7:X7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B25:C25"/>
    <mergeCell ref="N18:O18"/>
    <mergeCell ref="P18:Q18"/>
    <mergeCell ref="R18:T18"/>
    <mergeCell ref="U18:U19"/>
    <mergeCell ref="B20:C20"/>
    <mergeCell ref="B21:C21"/>
    <mergeCell ref="B22:C22"/>
    <mergeCell ref="B23:C23"/>
    <mergeCell ref="B24:C24"/>
    <mergeCell ref="B26:C26"/>
    <mergeCell ref="B27:C27"/>
    <mergeCell ref="B28:C28"/>
    <mergeCell ref="B29:C29"/>
    <mergeCell ref="A30:C30"/>
  </mergeCells>
  <printOptions horizontalCentered="1"/>
  <pageMargins left="0.11811023622047245" right="0.11811023622047245" top="0.74803149606299213" bottom="0.55118110236220474" header="0.31496062992125984" footer="0.31496062992125984"/>
  <pageSetup scale="60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topLeftCell="A6" workbookViewId="0">
      <selection activeCell="AA26" sqref="AA26"/>
    </sheetView>
  </sheetViews>
  <sheetFormatPr baseColWidth="10" defaultRowHeight="12.75"/>
  <cols>
    <col min="1" max="1" width="10.5703125" style="177" customWidth="1"/>
    <col min="2" max="2" width="8.140625" style="177" customWidth="1"/>
    <col min="3" max="3" width="30.85546875" style="177" customWidth="1"/>
    <col min="4" max="5" width="11.42578125" style="177"/>
    <col min="6" max="6" width="11.85546875" style="177" customWidth="1"/>
    <col min="7" max="7" width="11" style="177" customWidth="1"/>
    <col min="8" max="9" width="9.28515625" style="177" hidden="1" customWidth="1"/>
    <col min="10" max="10" width="10" style="177" hidden="1" customWidth="1"/>
    <col min="11" max="13" width="9.28515625" style="177" hidden="1" customWidth="1"/>
    <col min="14" max="15" width="9.28515625" style="177" customWidth="1"/>
    <col min="16" max="17" width="9.28515625" style="177" hidden="1" customWidth="1"/>
    <col min="18" max="20" width="9.28515625" style="177" customWidth="1"/>
    <col min="21" max="21" width="21.85546875" style="177" customWidth="1"/>
    <col min="22" max="22" width="8.85546875" style="177" customWidth="1"/>
    <col min="23" max="23" width="15.140625" style="177" customWidth="1"/>
    <col min="24" max="24" width="8.85546875" style="177" customWidth="1"/>
    <col min="25" max="25" width="12.7109375" style="177" customWidth="1"/>
    <col min="26" max="16384" width="11.42578125" style="177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s="178" customFormat="1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 s="178" customFormat="1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48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159" t="s">
        <v>427</v>
      </c>
      <c r="B9" s="160">
        <v>134</v>
      </c>
      <c r="C9" s="161" t="s">
        <v>481</v>
      </c>
      <c r="D9" s="16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25"/>
    </row>
    <row r="10" spans="1:24">
      <c r="A10" s="159" t="s">
        <v>0</v>
      </c>
      <c r="B10" s="160">
        <v>6</v>
      </c>
      <c r="C10" s="161" t="s">
        <v>482</v>
      </c>
      <c r="D10" s="167"/>
      <c r="E10" s="179"/>
      <c r="F10" s="179"/>
      <c r="G10" s="179"/>
      <c r="H10" s="179"/>
      <c r="I10" s="179"/>
      <c r="J10" s="179"/>
      <c r="K10" s="179"/>
      <c r="L10" s="180"/>
      <c r="M10" s="180"/>
      <c r="N10" s="180"/>
      <c r="O10" s="180"/>
      <c r="P10" s="180"/>
      <c r="Q10" s="180"/>
      <c r="R10" s="180"/>
      <c r="S10" s="180"/>
      <c r="T10" s="180"/>
    </row>
    <row r="11" spans="1:24">
      <c r="A11" s="159" t="s">
        <v>430</v>
      </c>
      <c r="B11" s="160">
        <v>1</v>
      </c>
      <c r="C11" s="161" t="s">
        <v>483</v>
      </c>
      <c r="D11" s="167"/>
      <c r="E11" s="179"/>
      <c r="F11" s="179"/>
      <c r="G11" s="179"/>
      <c r="H11" s="179"/>
      <c r="I11" s="179"/>
      <c r="J11" s="179"/>
      <c r="K11" s="179"/>
      <c r="L11" s="180"/>
      <c r="M11" s="180"/>
      <c r="N11" s="180"/>
      <c r="O11" s="180"/>
      <c r="P11" s="180"/>
      <c r="Q11" s="180"/>
      <c r="R11" s="180"/>
      <c r="S11" s="180"/>
      <c r="T11" s="180"/>
    </row>
    <row r="12" spans="1:24">
      <c r="A12" s="159" t="s">
        <v>6</v>
      </c>
      <c r="B12" s="163">
        <v>16</v>
      </c>
      <c r="C12" s="161" t="s">
        <v>484</v>
      </c>
      <c r="D12" s="167"/>
      <c r="E12" s="179"/>
      <c r="F12" s="179"/>
      <c r="G12" s="179"/>
      <c r="H12" s="179"/>
      <c r="I12" s="179"/>
      <c r="J12" s="179"/>
      <c r="K12" s="179"/>
      <c r="L12" s="180"/>
      <c r="M12" s="180"/>
      <c r="N12" s="180"/>
      <c r="O12" s="180"/>
      <c r="P12" s="180"/>
      <c r="Q12" s="180"/>
      <c r="R12" s="180"/>
      <c r="S12" s="180"/>
      <c r="T12" s="180"/>
    </row>
    <row r="13" spans="1:24">
      <c r="A13" s="159" t="s">
        <v>416</v>
      </c>
      <c r="B13" s="160">
        <v>1</v>
      </c>
      <c r="C13" s="161" t="s">
        <v>485</v>
      </c>
      <c r="D13" s="167"/>
      <c r="E13" s="179"/>
      <c r="F13" s="179"/>
      <c r="G13" s="179"/>
      <c r="H13" s="179"/>
      <c r="I13" s="179"/>
      <c r="J13" s="179"/>
      <c r="K13" s="179"/>
      <c r="L13" s="180"/>
      <c r="M13" s="180"/>
      <c r="N13" s="180"/>
      <c r="O13" s="180"/>
      <c r="P13" s="180"/>
      <c r="Q13" s="180"/>
      <c r="R13" s="180"/>
      <c r="S13" s="180"/>
      <c r="T13" s="180"/>
    </row>
    <row r="14" spans="1:24">
      <c r="A14" s="179"/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80"/>
      <c r="M14" s="180"/>
      <c r="N14" s="180"/>
      <c r="O14" s="180"/>
      <c r="P14" s="180"/>
      <c r="Q14" s="180"/>
      <c r="R14" s="180"/>
      <c r="S14" s="180"/>
      <c r="T14" s="180"/>
      <c r="U14" s="181"/>
      <c r="X14" s="180"/>
    </row>
    <row r="15" spans="1:24">
      <c r="A15" s="484" t="s">
        <v>3</v>
      </c>
      <c r="B15" s="484"/>
      <c r="C15" s="484"/>
      <c r="D15" s="484"/>
      <c r="E15" s="484"/>
      <c r="F15" s="484"/>
      <c r="G15" s="484"/>
      <c r="H15" s="484"/>
      <c r="I15" s="484"/>
      <c r="J15" s="484"/>
      <c r="K15" s="484"/>
      <c r="L15" s="484"/>
      <c r="M15" s="484"/>
      <c r="N15" s="484"/>
      <c r="O15" s="484"/>
      <c r="P15" s="484"/>
      <c r="Q15" s="484"/>
      <c r="R15" s="484"/>
      <c r="S15" s="484"/>
      <c r="T15" s="484"/>
      <c r="U15" s="484"/>
      <c r="V15" s="484"/>
      <c r="W15" s="484"/>
      <c r="X15" s="484"/>
    </row>
    <row r="16" spans="1:24" ht="33" customHeight="1">
      <c r="A16" s="485" t="s">
        <v>486</v>
      </c>
      <c r="B16" s="485"/>
      <c r="C16" s="485"/>
      <c r="D16" s="485"/>
      <c r="E16" s="485"/>
      <c r="F16" s="485"/>
      <c r="G16" s="485"/>
      <c r="H16" s="485"/>
      <c r="I16" s="485"/>
      <c r="J16" s="485"/>
      <c r="K16" s="485"/>
      <c r="L16" s="485"/>
      <c r="M16" s="485"/>
      <c r="N16" s="485"/>
      <c r="O16" s="485"/>
      <c r="P16" s="485"/>
      <c r="Q16" s="485"/>
      <c r="R16" s="485"/>
      <c r="S16" s="485"/>
      <c r="T16" s="485"/>
      <c r="U16" s="485"/>
      <c r="V16" s="485"/>
      <c r="W16" s="485"/>
      <c r="X16" s="485"/>
    </row>
    <row r="17" spans="1:26">
      <c r="A17" s="180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</row>
    <row r="18" spans="1:26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6" ht="24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6" ht="45" customHeight="1">
      <c r="A20" s="139">
        <v>1</v>
      </c>
      <c r="B20" s="470" t="s">
        <v>487</v>
      </c>
      <c r="C20" s="471"/>
      <c r="D20" s="137" t="s">
        <v>488</v>
      </c>
      <c r="E20" s="137">
        <v>40</v>
      </c>
      <c r="F20" s="17">
        <f t="shared" ref="F20:F25" si="0">$F$26*E20/100</f>
        <v>730389.6</v>
      </c>
      <c r="G20" s="17">
        <f t="shared" ref="G20:G25" si="1">$G$26*E20/100</f>
        <v>664084</v>
      </c>
      <c r="H20" s="182">
        <f t="shared" ref="H20:I25" si="2">J20+L20+N20+P20</f>
        <v>36</v>
      </c>
      <c r="I20" s="182">
        <f t="shared" si="2"/>
        <v>74</v>
      </c>
      <c r="J20" s="139">
        <v>12</v>
      </c>
      <c r="K20" s="183">
        <v>20</v>
      </c>
      <c r="L20" s="139">
        <v>12</v>
      </c>
      <c r="M20" s="182">
        <v>18</v>
      </c>
      <c r="N20" s="139">
        <v>12</v>
      </c>
      <c r="O20" s="182">
        <v>36</v>
      </c>
      <c r="P20" s="139"/>
      <c r="Q20" s="182"/>
      <c r="R20" s="86">
        <f t="shared" ref="R20:S24" si="3">J20+L20+N20+P20</f>
        <v>36</v>
      </c>
      <c r="S20" s="86">
        <f t="shared" si="3"/>
        <v>74</v>
      </c>
      <c r="T20" s="86">
        <f>S20-R20</f>
        <v>38</v>
      </c>
      <c r="U20" s="21" t="s">
        <v>489</v>
      </c>
      <c r="V20" s="5">
        <f>O20/N20*100</f>
        <v>300</v>
      </c>
      <c r="W20" s="5">
        <f>G20/F20*100</f>
        <v>90.921886072857561</v>
      </c>
      <c r="X20" s="5">
        <f>V20/W20*100</f>
        <v>329.95356009179557</v>
      </c>
      <c r="Y20" s="184" t="s">
        <v>225</v>
      </c>
      <c r="Z20" s="184"/>
    </row>
    <row r="21" spans="1:26" ht="45" customHeight="1">
      <c r="A21" s="139">
        <v>2</v>
      </c>
      <c r="B21" s="470" t="s">
        <v>490</v>
      </c>
      <c r="C21" s="471"/>
      <c r="D21" s="137" t="s">
        <v>491</v>
      </c>
      <c r="E21" s="137">
        <v>15</v>
      </c>
      <c r="F21" s="17">
        <f t="shared" si="0"/>
        <v>273896.09999999998</v>
      </c>
      <c r="G21" s="17">
        <f t="shared" si="1"/>
        <v>249031.5</v>
      </c>
      <c r="H21" s="182">
        <f t="shared" si="2"/>
        <v>1240</v>
      </c>
      <c r="I21" s="182">
        <f t="shared" si="2"/>
        <v>1223</v>
      </c>
      <c r="J21" s="139">
        <v>20</v>
      </c>
      <c r="K21" s="183">
        <v>118</v>
      </c>
      <c r="L21" s="139">
        <v>1200</v>
      </c>
      <c r="M21" s="182">
        <v>1038</v>
      </c>
      <c r="N21" s="139">
        <v>20</v>
      </c>
      <c r="O21" s="182">
        <v>67</v>
      </c>
      <c r="P21" s="139"/>
      <c r="Q21" s="182"/>
      <c r="R21" s="86">
        <f t="shared" si="3"/>
        <v>1240</v>
      </c>
      <c r="S21" s="86">
        <f t="shared" si="3"/>
        <v>1223</v>
      </c>
      <c r="T21" s="86">
        <f>S21-R21</f>
        <v>-17</v>
      </c>
      <c r="U21" s="21" t="s">
        <v>492</v>
      </c>
      <c r="V21" s="5">
        <f t="shared" ref="V21:V26" si="4">O21/N21*100</f>
        <v>335</v>
      </c>
      <c r="W21" s="5">
        <f>G21/F21*100</f>
        <v>90.921886072857561</v>
      </c>
      <c r="X21" s="5">
        <f>V21/W21*100</f>
        <v>368.44814210250507</v>
      </c>
      <c r="Y21" s="184" t="s">
        <v>225</v>
      </c>
      <c r="Z21" s="184"/>
    </row>
    <row r="22" spans="1:26" ht="45" customHeight="1">
      <c r="A22" s="139">
        <v>3</v>
      </c>
      <c r="B22" s="470" t="s">
        <v>493</v>
      </c>
      <c r="C22" s="471"/>
      <c r="D22" s="137" t="s">
        <v>175</v>
      </c>
      <c r="E22" s="137">
        <v>5</v>
      </c>
      <c r="F22" s="17">
        <f t="shared" si="0"/>
        <v>91298.7</v>
      </c>
      <c r="G22" s="17">
        <f t="shared" si="1"/>
        <v>83010.5</v>
      </c>
      <c r="H22" s="182">
        <f t="shared" si="2"/>
        <v>1</v>
      </c>
      <c r="I22" s="182">
        <f t="shared" si="2"/>
        <v>0</v>
      </c>
      <c r="J22" s="139">
        <v>0</v>
      </c>
      <c r="K22" s="183">
        <v>0</v>
      </c>
      <c r="L22" s="139">
        <v>0</v>
      </c>
      <c r="M22" s="182">
        <v>0</v>
      </c>
      <c r="N22" s="139">
        <v>1</v>
      </c>
      <c r="O22" s="182">
        <v>0</v>
      </c>
      <c r="P22" s="139"/>
      <c r="Q22" s="182"/>
      <c r="R22" s="86">
        <f t="shared" si="3"/>
        <v>1</v>
      </c>
      <c r="S22" s="86">
        <f t="shared" si="3"/>
        <v>0</v>
      </c>
      <c r="T22" s="86">
        <f>S22-R22</f>
        <v>-1</v>
      </c>
      <c r="U22" s="21" t="s">
        <v>494</v>
      </c>
      <c r="V22" s="5">
        <f t="shared" si="4"/>
        <v>0</v>
      </c>
      <c r="W22" s="5">
        <f>G22/F22*100</f>
        <v>90.921886072857561</v>
      </c>
      <c r="X22" s="5">
        <v>0</v>
      </c>
      <c r="Y22" s="184" t="s">
        <v>225</v>
      </c>
      <c r="Z22" s="184"/>
    </row>
    <row r="23" spans="1:26" ht="45" customHeight="1">
      <c r="A23" s="139">
        <v>4</v>
      </c>
      <c r="B23" s="470" t="s">
        <v>495</v>
      </c>
      <c r="C23" s="471"/>
      <c r="D23" s="137" t="s">
        <v>488</v>
      </c>
      <c r="E23" s="137">
        <v>15</v>
      </c>
      <c r="F23" s="17">
        <f t="shared" si="0"/>
        <v>273896.09999999998</v>
      </c>
      <c r="G23" s="17">
        <f t="shared" si="1"/>
        <v>249031.5</v>
      </c>
      <c r="H23" s="182">
        <f t="shared" si="2"/>
        <v>60</v>
      </c>
      <c r="I23" s="182">
        <f t="shared" si="2"/>
        <v>189</v>
      </c>
      <c r="J23" s="139">
        <v>20</v>
      </c>
      <c r="K23" s="183">
        <v>42</v>
      </c>
      <c r="L23" s="139">
        <v>20</v>
      </c>
      <c r="M23" s="182">
        <v>101</v>
      </c>
      <c r="N23" s="139">
        <v>20</v>
      </c>
      <c r="O23" s="182">
        <v>46</v>
      </c>
      <c r="P23" s="139"/>
      <c r="Q23" s="182"/>
      <c r="R23" s="86">
        <f t="shared" si="3"/>
        <v>60</v>
      </c>
      <c r="S23" s="86">
        <f t="shared" si="3"/>
        <v>189</v>
      </c>
      <c r="T23" s="86">
        <f>S23-R23</f>
        <v>129</v>
      </c>
      <c r="U23" s="21" t="s">
        <v>496</v>
      </c>
      <c r="V23" s="5">
        <f t="shared" si="4"/>
        <v>229.99999999999997</v>
      </c>
      <c r="W23" s="5">
        <f>G23/F23*100</f>
        <v>90.921886072857561</v>
      </c>
      <c r="X23" s="5">
        <f>V23/W23*100</f>
        <v>252.96439607037661</v>
      </c>
      <c r="Y23" s="184" t="s">
        <v>225</v>
      </c>
      <c r="Z23" s="184"/>
    </row>
    <row r="24" spans="1:26" ht="45" customHeight="1">
      <c r="A24" s="139">
        <v>5</v>
      </c>
      <c r="B24" s="470" t="s">
        <v>497</v>
      </c>
      <c r="C24" s="471"/>
      <c r="D24" s="137" t="s">
        <v>488</v>
      </c>
      <c r="E24" s="137">
        <v>25</v>
      </c>
      <c r="F24" s="17">
        <f t="shared" si="0"/>
        <v>456493.5</v>
      </c>
      <c r="G24" s="17">
        <f t="shared" si="1"/>
        <v>415052.5</v>
      </c>
      <c r="H24" s="182">
        <f t="shared" si="2"/>
        <v>6</v>
      </c>
      <c r="I24" s="182">
        <f t="shared" si="2"/>
        <v>6</v>
      </c>
      <c r="J24" s="139">
        <v>2</v>
      </c>
      <c r="K24" s="183">
        <v>2</v>
      </c>
      <c r="L24" s="139">
        <v>2</v>
      </c>
      <c r="M24" s="182">
        <v>2</v>
      </c>
      <c r="N24" s="139">
        <v>2</v>
      </c>
      <c r="O24" s="182">
        <v>2</v>
      </c>
      <c r="P24" s="139"/>
      <c r="Q24" s="182"/>
      <c r="R24" s="86">
        <f t="shared" si="3"/>
        <v>6</v>
      </c>
      <c r="S24" s="86">
        <f t="shared" si="3"/>
        <v>6</v>
      </c>
      <c r="T24" s="86">
        <f>S24-R24</f>
        <v>0</v>
      </c>
      <c r="U24" s="21"/>
      <c r="V24" s="5">
        <f t="shared" si="4"/>
        <v>100</v>
      </c>
      <c r="W24" s="5">
        <f>G24/F24*100</f>
        <v>90.921886072857546</v>
      </c>
      <c r="X24" s="5">
        <f>V24/W24*100</f>
        <v>109.98452003059856</v>
      </c>
      <c r="Y24" s="184" t="s">
        <v>225</v>
      </c>
      <c r="Z24" s="184"/>
    </row>
    <row r="25" spans="1:26" ht="45" customHeight="1">
      <c r="A25" s="139"/>
      <c r="B25" s="470"/>
      <c r="C25" s="471"/>
      <c r="D25" s="137"/>
      <c r="E25" s="137"/>
      <c r="F25" s="17">
        <f t="shared" si="0"/>
        <v>0</v>
      </c>
      <c r="G25" s="17">
        <f t="shared" si="1"/>
        <v>0</v>
      </c>
      <c r="H25" s="182">
        <f t="shared" si="2"/>
        <v>0</v>
      </c>
      <c r="I25" s="182">
        <f t="shared" si="2"/>
        <v>0</v>
      </c>
      <c r="J25" s="139"/>
      <c r="K25" s="183"/>
      <c r="L25" s="139"/>
      <c r="M25" s="182"/>
      <c r="N25" s="139"/>
      <c r="O25" s="182"/>
      <c r="P25" s="139"/>
      <c r="Q25" s="182"/>
      <c r="R25" s="86"/>
      <c r="S25" s="86"/>
      <c r="T25" s="86"/>
      <c r="U25" s="21"/>
      <c r="V25" s="5"/>
      <c r="W25" s="5"/>
      <c r="X25" s="5"/>
      <c r="Y25" s="67" t="s">
        <v>225</v>
      </c>
    </row>
    <row r="26" spans="1:26" s="1" customFormat="1" ht="36.75" customHeight="1">
      <c r="A26" s="390" t="s">
        <v>24</v>
      </c>
      <c r="B26" s="391"/>
      <c r="C26" s="392"/>
      <c r="D26" s="18"/>
      <c r="E26" s="18">
        <f>SUM(E20:E25)</f>
        <v>100</v>
      </c>
      <c r="F26" s="39">
        <v>1825974</v>
      </c>
      <c r="G26" s="39">
        <v>1660210</v>
      </c>
      <c r="H26" s="18">
        <f t="shared" ref="H26:T26" si="5">SUM(H20:H25)</f>
        <v>1343</v>
      </c>
      <c r="I26" s="18">
        <f t="shared" si="5"/>
        <v>1492</v>
      </c>
      <c r="J26" s="18">
        <f t="shared" si="5"/>
        <v>54</v>
      </c>
      <c r="K26" s="18">
        <f t="shared" si="5"/>
        <v>182</v>
      </c>
      <c r="L26" s="18">
        <f t="shared" si="5"/>
        <v>1234</v>
      </c>
      <c r="M26" s="18">
        <f t="shared" si="5"/>
        <v>1159</v>
      </c>
      <c r="N26" s="18">
        <f t="shared" si="5"/>
        <v>55</v>
      </c>
      <c r="O26" s="18">
        <f t="shared" si="5"/>
        <v>151</v>
      </c>
      <c r="P26" s="18">
        <f t="shared" si="5"/>
        <v>0</v>
      </c>
      <c r="Q26" s="18">
        <f t="shared" si="5"/>
        <v>0</v>
      </c>
      <c r="R26" s="18">
        <f t="shared" si="5"/>
        <v>1343</v>
      </c>
      <c r="S26" s="18">
        <f t="shared" si="5"/>
        <v>1492</v>
      </c>
      <c r="T26" s="18">
        <f t="shared" si="5"/>
        <v>149</v>
      </c>
      <c r="U26" s="9"/>
      <c r="V26" s="5">
        <f t="shared" si="4"/>
        <v>274.54545454545456</v>
      </c>
      <c r="W26" s="5">
        <f>G26/F26*100</f>
        <v>90.921886072857546</v>
      </c>
      <c r="X26" s="5">
        <f>V26/W26*100</f>
        <v>301.95750044764333</v>
      </c>
    </row>
    <row r="27" spans="1:26" s="6" customFormat="1" ht="14.25" customHeight="1">
      <c r="F27" s="10"/>
    </row>
    <row r="28" spans="1:26" s="6" customFormat="1" ht="14.25" customHeight="1">
      <c r="B28" s="11" t="s">
        <v>25</v>
      </c>
      <c r="F28" s="10"/>
      <c r="H28" s="6" t="s">
        <v>26</v>
      </c>
    </row>
    <row r="29" spans="1:26">
      <c r="J29" s="185"/>
      <c r="K29" s="185"/>
      <c r="L29" s="185"/>
      <c r="M29" s="185"/>
      <c r="N29" s="185"/>
      <c r="O29" s="185"/>
      <c r="P29" s="185"/>
    </row>
    <row r="30" spans="1:26">
      <c r="J30" s="185"/>
      <c r="K30" s="185"/>
      <c r="L30" s="185"/>
      <c r="M30" s="185"/>
      <c r="N30" s="185"/>
      <c r="O30" s="185"/>
      <c r="P30" s="185"/>
    </row>
    <row r="31" spans="1:26">
      <c r="J31" s="185"/>
      <c r="K31" s="185"/>
      <c r="L31" s="185"/>
      <c r="M31" s="185"/>
      <c r="N31" s="185"/>
      <c r="O31" s="185"/>
      <c r="P31" s="185"/>
    </row>
    <row r="32" spans="1:26">
      <c r="J32" s="185"/>
      <c r="K32" s="185"/>
      <c r="L32" s="185"/>
      <c r="M32" s="185"/>
      <c r="N32" s="185"/>
      <c r="O32" s="185"/>
      <c r="P32" s="185"/>
    </row>
    <row r="33" spans="10:16">
      <c r="J33" s="185"/>
      <c r="K33" s="185"/>
      <c r="L33" s="185"/>
      <c r="M33" s="185"/>
      <c r="N33" s="185"/>
      <c r="O33" s="185"/>
      <c r="P33" s="185"/>
    </row>
  </sheetData>
  <sheetProtection sheet="1" objects="1" scenarios="1"/>
  <mergeCells count="29">
    <mergeCell ref="B19:C19"/>
    <mergeCell ref="A26:C26"/>
    <mergeCell ref="B20:C20"/>
    <mergeCell ref="B21:C21"/>
    <mergeCell ref="B22:C22"/>
    <mergeCell ref="B23:C23"/>
    <mergeCell ref="B24:C24"/>
    <mergeCell ref="B25:C25"/>
    <mergeCell ref="A6:X6"/>
    <mergeCell ref="A7:X7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N18:O18"/>
    <mergeCell ref="P18:Q18"/>
    <mergeCell ref="R18:T18"/>
    <mergeCell ref="U18:U19"/>
    <mergeCell ref="V18:X18"/>
    <mergeCell ref="A1:X1"/>
    <mergeCell ref="A2:X2"/>
    <mergeCell ref="A3:X3"/>
    <mergeCell ref="A4:X4"/>
    <mergeCell ref="A5:X5"/>
  </mergeCells>
  <printOptions horizontalCentered="1"/>
  <pageMargins left="0.11811023622047245" right="0.11811023622047245" top="0.74803149606299213" bottom="0.74803149606299213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topLeftCell="D13" workbookViewId="0">
      <selection activeCell="Y21" sqref="Y21"/>
    </sheetView>
  </sheetViews>
  <sheetFormatPr baseColWidth="10" defaultRowHeight="12.75"/>
  <cols>
    <col min="1" max="1" width="11.7109375" style="177" customWidth="1"/>
    <col min="2" max="2" width="6.85546875" style="177" customWidth="1"/>
    <col min="3" max="3" width="30.85546875" style="177" customWidth="1"/>
    <col min="4" max="5" width="11.42578125" style="177"/>
    <col min="6" max="6" width="12.7109375" style="177" customWidth="1"/>
    <col min="7" max="7" width="9.85546875" style="177" customWidth="1"/>
    <col min="8" max="13" width="9.28515625" style="177" hidden="1" customWidth="1"/>
    <col min="14" max="15" width="9.28515625" style="177" customWidth="1"/>
    <col min="16" max="17" width="9.28515625" style="177" hidden="1" customWidth="1"/>
    <col min="18" max="20" width="9.28515625" style="177" customWidth="1"/>
    <col min="21" max="21" width="20.28515625" style="177" customWidth="1"/>
    <col min="22" max="24" width="8.85546875" style="177" customWidth="1"/>
    <col min="25" max="25" width="11.28515625" style="177" customWidth="1"/>
    <col min="26" max="16384" width="11.42578125" style="177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159" t="s">
        <v>427</v>
      </c>
      <c r="B9" s="160">
        <v>134</v>
      </c>
      <c r="C9" s="161" t="s">
        <v>481</v>
      </c>
      <c r="D9" s="16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25"/>
      <c r="U9" s="25"/>
      <c r="X9" s="25"/>
    </row>
    <row r="10" spans="1:24">
      <c r="A10" s="159" t="s">
        <v>0</v>
      </c>
      <c r="B10" s="160">
        <v>6</v>
      </c>
      <c r="C10" s="161" t="s">
        <v>482</v>
      </c>
      <c r="D10" s="167"/>
      <c r="E10" s="179"/>
      <c r="F10" s="179"/>
      <c r="G10" s="179"/>
      <c r="H10" s="179"/>
      <c r="I10" s="179"/>
      <c r="J10" s="179"/>
      <c r="K10" s="179"/>
      <c r="L10" s="180"/>
      <c r="M10" s="180"/>
      <c r="N10" s="180"/>
      <c r="O10" s="180"/>
      <c r="P10" s="180"/>
      <c r="Q10" s="180"/>
      <c r="R10" s="180"/>
      <c r="S10" s="180"/>
    </row>
    <row r="11" spans="1:24">
      <c r="A11" s="159" t="s">
        <v>430</v>
      </c>
      <c r="B11" s="160">
        <v>2</v>
      </c>
      <c r="C11" s="161" t="s">
        <v>531</v>
      </c>
      <c r="D11" s="167"/>
      <c r="E11" s="179"/>
      <c r="F11" s="179"/>
      <c r="G11" s="179"/>
      <c r="H11" s="179"/>
      <c r="I11" s="179"/>
      <c r="J11" s="179"/>
      <c r="K11" s="179"/>
      <c r="L11" s="180"/>
      <c r="M11" s="180"/>
      <c r="N11" s="180"/>
      <c r="O11" s="180"/>
      <c r="P11" s="180"/>
      <c r="Q11" s="180"/>
      <c r="R11" s="180"/>
      <c r="S11" s="180"/>
    </row>
    <row r="12" spans="1:24">
      <c r="A12" s="159" t="s">
        <v>6</v>
      </c>
      <c r="B12" s="163">
        <v>16</v>
      </c>
      <c r="C12" s="161" t="s">
        <v>484</v>
      </c>
      <c r="D12" s="167"/>
      <c r="E12" s="179"/>
      <c r="F12" s="179"/>
      <c r="G12" s="179"/>
      <c r="H12" s="179"/>
      <c r="I12" s="179"/>
      <c r="J12" s="179"/>
      <c r="K12" s="179"/>
      <c r="L12" s="180"/>
      <c r="M12" s="180"/>
      <c r="N12" s="180"/>
      <c r="O12" s="180"/>
      <c r="P12" s="180"/>
      <c r="Q12" s="180"/>
      <c r="R12" s="180"/>
      <c r="S12" s="180"/>
    </row>
    <row r="13" spans="1:24">
      <c r="A13" s="159" t="s">
        <v>416</v>
      </c>
      <c r="B13" s="160">
        <v>5</v>
      </c>
      <c r="C13" s="161" t="s">
        <v>532</v>
      </c>
      <c r="D13" s="167"/>
      <c r="E13" s="179"/>
      <c r="F13" s="179"/>
      <c r="G13" s="179"/>
      <c r="H13" s="179"/>
      <c r="I13" s="179"/>
      <c r="J13" s="179"/>
      <c r="K13" s="179"/>
      <c r="L13" s="180"/>
      <c r="M13" s="180"/>
      <c r="N13" s="180"/>
      <c r="O13" s="180"/>
      <c r="P13" s="180"/>
      <c r="Q13" s="180"/>
      <c r="R13" s="180"/>
      <c r="S13" s="180"/>
    </row>
    <row r="14" spans="1:24">
      <c r="A14" s="179"/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80"/>
      <c r="M14" s="180"/>
      <c r="N14" s="180"/>
      <c r="O14" s="180"/>
      <c r="P14" s="180"/>
      <c r="Q14" s="180"/>
      <c r="R14" s="180"/>
      <c r="S14" s="180"/>
      <c r="U14" s="181"/>
      <c r="X14" s="25"/>
    </row>
    <row r="15" spans="1:24">
      <c r="A15" s="484" t="s">
        <v>3</v>
      </c>
      <c r="B15" s="484"/>
      <c r="C15" s="484"/>
      <c r="D15" s="484"/>
      <c r="E15" s="484"/>
      <c r="F15" s="484"/>
      <c r="G15" s="484"/>
      <c r="H15" s="484"/>
      <c r="I15" s="484"/>
      <c r="J15" s="484"/>
      <c r="K15" s="484"/>
      <c r="L15" s="484"/>
      <c r="M15" s="484"/>
      <c r="N15" s="484"/>
      <c r="O15" s="484"/>
      <c r="P15" s="484"/>
      <c r="Q15" s="484"/>
      <c r="R15" s="484"/>
      <c r="S15" s="484"/>
      <c r="T15" s="484"/>
      <c r="U15" s="484"/>
      <c r="V15" s="484"/>
      <c r="W15" s="484"/>
      <c r="X15" s="484"/>
    </row>
    <row r="16" spans="1:24" ht="20.25" customHeight="1">
      <c r="A16" s="485" t="s">
        <v>533</v>
      </c>
      <c r="B16" s="485"/>
      <c r="C16" s="485"/>
      <c r="D16" s="485"/>
      <c r="E16" s="485"/>
      <c r="F16" s="485"/>
      <c r="G16" s="485"/>
      <c r="H16" s="485"/>
      <c r="I16" s="485"/>
      <c r="J16" s="485"/>
      <c r="K16" s="485"/>
      <c r="L16" s="485"/>
      <c r="M16" s="485"/>
      <c r="N16" s="485"/>
      <c r="O16" s="485"/>
      <c r="P16" s="485"/>
      <c r="Q16" s="485"/>
      <c r="R16" s="485"/>
      <c r="S16" s="485"/>
      <c r="T16" s="485"/>
      <c r="U16" s="485"/>
      <c r="V16" s="485"/>
      <c r="W16" s="485"/>
      <c r="X16" s="485"/>
    </row>
    <row r="17" spans="1:26" ht="12.75" customHeight="1">
      <c r="A17" s="374" t="s">
        <v>4</v>
      </c>
      <c r="B17" s="387"/>
      <c r="C17" s="375"/>
      <c r="D17" s="388" t="s">
        <v>7</v>
      </c>
      <c r="E17" s="388" t="s">
        <v>17</v>
      </c>
      <c r="F17" s="384" t="s">
        <v>18</v>
      </c>
      <c r="G17" s="386"/>
      <c r="H17" s="384" t="s">
        <v>19</v>
      </c>
      <c r="I17" s="386"/>
      <c r="J17" s="374" t="s">
        <v>13</v>
      </c>
      <c r="K17" s="375"/>
      <c r="L17" s="374" t="s">
        <v>9</v>
      </c>
      <c r="M17" s="375"/>
      <c r="N17" s="374" t="s">
        <v>12</v>
      </c>
      <c r="O17" s="375"/>
      <c r="P17" s="374" t="s">
        <v>14</v>
      </c>
      <c r="Q17" s="375"/>
      <c r="R17" s="393" t="s">
        <v>27</v>
      </c>
      <c r="S17" s="393"/>
      <c r="T17" s="393"/>
      <c r="U17" s="397" t="s">
        <v>28</v>
      </c>
      <c r="V17" s="384" t="s">
        <v>30</v>
      </c>
      <c r="W17" s="385"/>
      <c r="X17" s="386"/>
    </row>
    <row r="18" spans="1:26" ht="24">
      <c r="A18" s="2" t="s">
        <v>16</v>
      </c>
      <c r="B18" s="393" t="s">
        <v>5</v>
      </c>
      <c r="C18" s="393"/>
      <c r="D18" s="389"/>
      <c r="E18" s="389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97"/>
      <c r="V18" s="8" t="s">
        <v>31</v>
      </c>
      <c r="W18" s="8" t="s">
        <v>32</v>
      </c>
      <c r="X18" s="8" t="s">
        <v>33</v>
      </c>
    </row>
    <row r="19" spans="1:26" ht="49.5" customHeight="1">
      <c r="A19" s="139">
        <v>1</v>
      </c>
      <c r="B19" s="470" t="s">
        <v>534</v>
      </c>
      <c r="C19" s="471"/>
      <c r="D19" s="137" t="s">
        <v>43</v>
      </c>
      <c r="E19" s="137">
        <v>25</v>
      </c>
      <c r="F19" s="17">
        <f>$F$24*E19/100</f>
        <v>255618.25</v>
      </c>
      <c r="G19" s="17">
        <f>$G$24*E19/100</f>
        <v>220511.5</v>
      </c>
      <c r="H19" s="209">
        <f t="shared" ref="H19:I23" si="0">J19+L19+N19+P19</f>
        <v>60</v>
      </c>
      <c r="I19" s="209">
        <f t="shared" si="0"/>
        <v>60</v>
      </c>
      <c r="J19" s="139">
        <v>20</v>
      </c>
      <c r="K19" s="183">
        <v>19</v>
      </c>
      <c r="L19" s="139">
        <v>20</v>
      </c>
      <c r="M19" s="182">
        <v>25</v>
      </c>
      <c r="N19" s="139">
        <v>20</v>
      </c>
      <c r="O19" s="214">
        <v>16</v>
      </c>
      <c r="P19" s="139"/>
      <c r="Q19" s="182"/>
      <c r="R19" s="86">
        <f t="shared" ref="R19:S22" si="1">J19+L19+N19+P19</f>
        <v>60</v>
      </c>
      <c r="S19" s="86">
        <f>K19+M19+O20+Q19</f>
        <v>52</v>
      </c>
      <c r="T19" s="86">
        <f>S19-R19</f>
        <v>-8</v>
      </c>
      <c r="U19" s="21" t="s">
        <v>535</v>
      </c>
      <c r="V19" s="5">
        <f>O19/N19*100</f>
        <v>80</v>
      </c>
      <c r="W19" s="5">
        <f>G19/F19*100</f>
        <v>86.26594540882742</v>
      </c>
      <c r="X19" s="5">
        <f>V19/W19*100</f>
        <v>92.736478596354388</v>
      </c>
      <c r="Y19" s="184" t="s">
        <v>225</v>
      </c>
      <c r="Z19" s="184"/>
    </row>
    <row r="20" spans="1:26" ht="37.5" customHeight="1">
      <c r="A20" s="139">
        <v>2</v>
      </c>
      <c r="B20" s="470" t="s">
        <v>536</v>
      </c>
      <c r="C20" s="471"/>
      <c r="D20" s="137" t="s">
        <v>175</v>
      </c>
      <c r="E20" s="137">
        <v>15</v>
      </c>
      <c r="F20" s="17">
        <f>$F$24*E20/100</f>
        <v>153370.95000000001</v>
      </c>
      <c r="G20" s="17">
        <f>$G$24*E20/100</f>
        <v>132306.9</v>
      </c>
      <c r="H20" s="209">
        <f t="shared" si="0"/>
        <v>42</v>
      </c>
      <c r="I20" s="209">
        <f t="shared" si="0"/>
        <v>69</v>
      </c>
      <c r="J20" s="139">
        <v>14</v>
      </c>
      <c r="K20" s="183">
        <v>20</v>
      </c>
      <c r="L20" s="139">
        <v>14</v>
      </c>
      <c r="M20" s="182">
        <v>41</v>
      </c>
      <c r="N20" s="139">
        <v>14</v>
      </c>
      <c r="O20" s="182">
        <v>8</v>
      </c>
      <c r="P20" s="139"/>
      <c r="Q20" s="182"/>
      <c r="R20" s="86">
        <f t="shared" si="1"/>
        <v>42</v>
      </c>
      <c r="S20" s="86">
        <f>K20+M20+O21+Q20</f>
        <v>88</v>
      </c>
      <c r="T20" s="86">
        <f>S20-R20</f>
        <v>46</v>
      </c>
      <c r="U20" s="21" t="s">
        <v>537</v>
      </c>
      <c r="V20" s="5">
        <f>O20/N20*100</f>
        <v>57.142857142857139</v>
      </c>
      <c r="W20" s="5">
        <f>G20/F20*100</f>
        <v>86.26594540882742</v>
      </c>
      <c r="X20" s="5">
        <f>V20/W20*100</f>
        <v>66.24034185453884</v>
      </c>
      <c r="Y20" s="184" t="s">
        <v>225</v>
      </c>
      <c r="Z20" s="184"/>
    </row>
    <row r="21" spans="1:26" ht="39.75" customHeight="1">
      <c r="A21" s="139">
        <v>3</v>
      </c>
      <c r="B21" s="470" t="s">
        <v>538</v>
      </c>
      <c r="C21" s="471"/>
      <c r="D21" s="137" t="s">
        <v>43</v>
      </c>
      <c r="E21" s="137">
        <v>50</v>
      </c>
      <c r="F21" s="17">
        <f>$F$24*E21/100</f>
        <v>511236.5</v>
      </c>
      <c r="G21" s="17">
        <f>$G$24*E21/100</f>
        <v>441023</v>
      </c>
      <c r="H21" s="209">
        <f t="shared" si="0"/>
        <v>61</v>
      </c>
      <c r="I21" s="209">
        <f t="shared" si="0"/>
        <v>64</v>
      </c>
      <c r="J21" s="139">
        <v>22</v>
      </c>
      <c r="K21" s="183">
        <v>6</v>
      </c>
      <c r="L21" s="139">
        <v>17</v>
      </c>
      <c r="M21" s="182">
        <v>31</v>
      </c>
      <c r="N21" s="139">
        <v>22</v>
      </c>
      <c r="O21" s="182">
        <v>27</v>
      </c>
      <c r="P21" s="139"/>
      <c r="Q21" s="182"/>
      <c r="R21" s="86">
        <f t="shared" si="1"/>
        <v>61</v>
      </c>
      <c r="S21" s="86">
        <f t="shared" si="1"/>
        <v>64</v>
      </c>
      <c r="T21" s="86">
        <f>S21-R21</f>
        <v>3</v>
      </c>
      <c r="U21" s="21" t="s">
        <v>539</v>
      </c>
      <c r="V21" s="5">
        <f>O21/N21*100</f>
        <v>122.72727272727273</v>
      </c>
      <c r="W21" s="5">
        <f>G21/F21*100</f>
        <v>86.26594540882742</v>
      </c>
      <c r="X21" s="5">
        <f>V21/W21*100</f>
        <v>142.26618875577094</v>
      </c>
      <c r="Y21" s="184" t="s">
        <v>225</v>
      </c>
      <c r="Z21" s="184"/>
    </row>
    <row r="22" spans="1:26" ht="39.75" customHeight="1">
      <c r="A22" s="139">
        <v>4</v>
      </c>
      <c r="B22" s="470" t="s">
        <v>540</v>
      </c>
      <c r="C22" s="471"/>
      <c r="D22" s="137" t="s">
        <v>541</v>
      </c>
      <c r="E22" s="137">
        <v>10</v>
      </c>
      <c r="F22" s="17">
        <f>$F$24*E22/100</f>
        <v>102247.3</v>
      </c>
      <c r="G22" s="17">
        <f>$G$24*E22/100</f>
        <v>88204.6</v>
      </c>
      <c r="H22" s="209">
        <f t="shared" si="0"/>
        <v>3</v>
      </c>
      <c r="I22" s="209">
        <f t="shared" si="0"/>
        <v>19</v>
      </c>
      <c r="J22" s="139">
        <v>1</v>
      </c>
      <c r="K22" s="183">
        <v>10</v>
      </c>
      <c r="L22" s="139">
        <v>1</v>
      </c>
      <c r="M22" s="182">
        <v>5</v>
      </c>
      <c r="N22" s="139">
        <v>1</v>
      </c>
      <c r="O22" s="182">
        <v>4</v>
      </c>
      <c r="P22" s="139"/>
      <c r="Q22" s="182"/>
      <c r="R22" s="86">
        <f t="shared" si="1"/>
        <v>3</v>
      </c>
      <c r="S22" s="86">
        <f t="shared" si="1"/>
        <v>19</v>
      </c>
      <c r="T22" s="86">
        <f>S22-R22</f>
        <v>16</v>
      </c>
      <c r="U22" s="21" t="s">
        <v>542</v>
      </c>
      <c r="V22" s="5">
        <f>O22/N22*100</f>
        <v>400</v>
      </c>
      <c r="W22" s="5">
        <f>G22/F22*100</f>
        <v>86.26594540882742</v>
      </c>
      <c r="X22" s="5">
        <f>V22/W22*100</f>
        <v>463.68239298177195</v>
      </c>
      <c r="Y22" s="184" t="s">
        <v>225</v>
      </c>
      <c r="Z22" s="184"/>
    </row>
    <row r="23" spans="1:26" ht="42" customHeight="1">
      <c r="A23" s="139"/>
      <c r="B23" s="470"/>
      <c r="C23" s="471"/>
      <c r="D23" s="137"/>
      <c r="E23" s="137"/>
      <c r="F23" s="211"/>
      <c r="G23" s="211"/>
      <c r="H23" s="209">
        <f t="shared" si="0"/>
        <v>0</v>
      </c>
      <c r="I23" s="209">
        <f t="shared" si="0"/>
        <v>0</v>
      </c>
      <c r="J23" s="139"/>
      <c r="K23" s="183"/>
      <c r="L23" s="139"/>
      <c r="M23" s="182"/>
      <c r="N23" s="139"/>
      <c r="O23" s="182"/>
      <c r="P23" s="139"/>
      <c r="Q23" s="182"/>
      <c r="R23" s="86"/>
      <c r="S23" s="86"/>
      <c r="T23" s="86"/>
      <c r="U23" s="21"/>
      <c r="V23" s="5"/>
      <c r="W23" s="5"/>
      <c r="X23" s="5"/>
      <c r="Y23" s="67" t="s">
        <v>225</v>
      </c>
    </row>
    <row r="24" spans="1:26" s="1" customFormat="1" ht="36.75" customHeight="1">
      <c r="A24" s="390" t="s">
        <v>24</v>
      </c>
      <c r="B24" s="391"/>
      <c r="C24" s="392"/>
      <c r="D24" s="18"/>
      <c r="E24" s="18">
        <f>SUM(E19:E23)</f>
        <v>100</v>
      </c>
      <c r="F24" s="19">
        <v>1022473</v>
      </c>
      <c r="G24" s="39">
        <v>882046</v>
      </c>
      <c r="H24" s="18">
        <f t="shared" ref="H24:N24" si="2">SUM(H19:H23)</f>
        <v>166</v>
      </c>
      <c r="I24" s="18">
        <f t="shared" si="2"/>
        <v>212</v>
      </c>
      <c r="J24" s="18">
        <f t="shared" si="2"/>
        <v>57</v>
      </c>
      <c r="K24" s="18">
        <f t="shared" si="2"/>
        <v>55</v>
      </c>
      <c r="L24" s="18">
        <f t="shared" si="2"/>
        <v>52</v>
      </c>
      <c r="M24" s="18">
        <f t="shared" si="2"/>
        <v>102</v>
      </c>
      <c r="N24" s="18">
        <f t="shared" si="2"/>
        <v>57</v>
      </c>
      <c r="O24" s="18">
        <f>SUM(O20:O23)</f>
        <v>39</v>
      </c>
      <c r="P24" s="18">
        <f>SUM(P19:P23)</f>
        <v>0</v>
      </c>
      <c r="Q24" s="18">
        <f>SUM(Q19:Q23)</f>
        <v>0</v>
      </c>
      <c r="R24" s="18">
        <f>SUM(R19:R23)</f>
        <v>166</v>
      </c>
      <c r="S24" s="18">
        <f>SUM(S19:S23)</f>
        <v>223</v>
      </c>
      <c r="T24" s="18">
        <f>SUM(T19:T23)</f>
        <v>57</v>
      </c>
      <c r="U24" s="9"/>
      <c r="V24" s="5">
        <f>O24/N24*100</f>
        <v>68.421052631578945</v>
      </c>
      <c r="W24" s="5">
        <f>G24/F24*100</f>
        <v>86.26594540882742</v>
      </c>
      <c r="X24" s="5">
        <f>V24/W24*100</f>
        <v>79.314093536355728</v>
      </c>
    </row>
    <row r="25" spans="1:26" s="6" customFormat="1" ht="14.25" customHeight="1">
      <c r="B25" s="11" t="s">
        <v>25</v>
      </c>
      <c r="F25" s="10"/>
      <c r="H25" s="6" t="s">
        <v>26</v>
      </c>
    </row>
    <row r="26" spans="1:26">
      <c r="J26" s="185"/>
      <c r="K26" s="185"/>
      <c r="L26" s="185"/>
      <c r="M26" s="185"/>
      <c r="N26" s="212" t="s">
        <v>225</v>
      </c>
      <c r="O26" s="185"/>
      <c r="P26" s="185"/>
    </row>
    <row r="27" spans="1:26">
      <c r="J27" s="185"/>
      <c r="K27" s="185"/>
      <c r="L27" s="185"/>
      <c r="M27" s="185"/>
      <c r="N27" s="212"/>
      <c r="O27" s="185"/>
      <c r="P27" s="185"/>
    </row>
    <row r="28" spans="1:26">
      <c r="J28" s="185"/>
      <c r="K28" s="185"/>
      <c r="L28" s="185"/>
      <c r="M28" s="185"/>
      <c r="N28" s="212"/>
      <c r="O28" s="185"/>
      <c r="P28" s="185"/>
    </row>
    <row r="29" spans="1:26">
      <c r="J29" s="185"/>
      <c r="K29" s="185"/>
      <c r="L29" s="185"/>
      <c r="M29" s="185"/>
      <c r="N29" s="212"/>
      <c r="O29" s="185"/>
      <c r="P29" s="185"/>
    </row>
    <row r="30" spans="1:26">
      <c r="J30" s="185"/>
      <c r="K30" s="185"/>
      <c r="L30" s="185"/>
      <c r="M30" s="185"/>
      <c r="N30" s="212"/>
      <c r="O30" s="185"/>
      <c r="P30" s="185"/>
    </row>
    <row r="31" spans="1:26">
      <c r="J31" s="185"/>
      <c r="K31" s="185"/>
      <c r="L31" s="185"/>
      <c r="M31" s="185"/>
      <c r="N31" s="185"/>
      <c r="O31" s="185"/>
      <c r="P31" s="185"/>
    </row>
  </sheetData>
  <sheetProtection sheet="1" objects="1" scenarios="1"/>
  <mergeCells count="28">
    <mergeCell ref="B23:C23"/>
    <mergeCell ref="A24:C24"/>
    <mergeCell ref="B18:C18"/>
    <mergeCell ref="B19:C19"/>
    <mergeCell ref="B20:C20"/>
    <mergeCell ref="B21:C21"/>
    <mergeCell ref="B22:C22"/>
    <mergeCell ref="A6:X6"/>
    <mergeCell ref="A7:X7"/>
    <mergeCell ref="A15:X15"/>
    <mergeCell ref="A16:X16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A1:X1"/>
    <mergeCell ref="A2:X2"/>
    <mergeCell ref="A3:X3"/>
    <mergeCell ref="A4:X4"/>
    <mergeCell ref="A5:X5"/>
  </mergeCells>
  <printOptions horizontalCentered="1"/>
  <pageMargins left="0.11811023622047245" right="0.11811023622047245" top="0.74803149606299213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topLeftCell="D19" workbookViewId="0">
      <selection activeCell="AA24" sqref="AA24"/>
    </sheetView>
  </sheetViews>
  <sheetFormatPr baseColWidth="10" defaultRowHeight="12.75"/>
  <cols>
    <col min="1" max="1" width="9.5703125" style="177" customWidth="1"/>
    <col min="2" max="2" width="7.5703125" style="177" customWidth="1"/>
    <col min="3" max="3" width="30.85546875" style="177" customWidth="1"/>
    <col min="4" max="4" width="11.7109375" style="177" customWidth="1"/>
    <col min="5" max="5" width="14" style="177" customWidth="1"/>
    <col min="6" max="6" width="12.85546875" style="177" customWidth="1"/>
    <col min="7" max="7" width="12.42578125" style="177" customWidth="1"/>
    <col min="8" max="8" width="10.140625" style="177" hidden="1" customWidth="1"/>
    <col min="9" max="9" width="8.85546875" style="177" hidden="1" customWidth="1"/>
    <col min="10" max="10" width="10.85546875" style="177" hidden="1" customWidth="1"/>
    <col min="11" max="11" width="8.85546875" style="177" hidden="1" customWidth="1"/>
    <col min="12" max="12" width="11" style="177" hidden="1" customWidth="1"/>
    <col min="13" max="13" width="8.85546875" style="177" hidden="1" customWidth="1"/>
    <col min="14" max="14" width="10.28515625" style="177" customWidth="1"/>
    <col min="15" max="15" width="8.85546875" style="177" customWidth="1"/>
    <col min="16" max="16" width="10.28515625" style="177" hidden="1" customWidth="1"/>
    <col min="17" max="17" width="8.85546875" style="177" hidden="1" customWidth="1"/>
    <col min="18" max="18" width="11.140625" style="177" customWidth="1"/>
    <col min="19" max="20" width="8.85546875" style="177" customWidth="1"/>
    <col min="21" max="21" width="24" style="177" customWidth="1"/>
    <col min="22" max="24" width="8.85546875" style="177" customWidth="1"/>
    <col min="25" max="25" width="11.5703125" style="177" customWidth="1"/>
    <col min="26" max="16384" width="11.42578125" style="177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0" t="s">
        <v>49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</row>
    <row r="5" spans="1:24" hidden="1">
      <c r="A5" s="380" t="s">
        <v>51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</row>
    <row r="6" spans="1:24">
      <c r="A6" s="380" t="s">
        <v>50</v>
      </c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380"/>
      <c r="X6" s="380"/>
    </row>
    <row r="7" spans="1:24" hidden="1">
      <c r="A7" s="380" t="s">
        <v>59</v>
      </c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</row>
    <row r="8" spans="1:2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</row>
    <row r="9" spans="1:24" ht="15.75">
      <c r="A9" s="205" t="s">
        <v>427</v>
      </c>
      <c r="B9" s="206">
        <v>134</v>
      </c>
      <c r="C9" t="s">
        <v>481</v>
      </c>
      <c r="D9" s="20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67"/>
      <c r="S9" s="67"/>
      <c r="T9" s="67"/>
      <c r="U9" s="67"/>
      <c r="V9" s="67"/>
      <c r="W9" s="67"/>
      <c r="X9" s="67"/>
    </row>
    <row r="10" spans="1:24" ht="15.75">
      <c r="A10" s="205" t="s">
        <v>0</v>
      </c>
      <c r="B10" s="206">
        <v>6</v>
      </c>
      <c r="C10" t="s">
        <v>482</v>
      </c>
      <c r="D10" s="207"/>
      <c r="E10" s="179"/>
      <c r="F10" s="179"/>
      <c r="G10" s="179"/>
      <c r="H10" s="179"/>
      <c r="I10" s="179"/>
      <c r="J10" s="179"/>
      <c r="K10" s="179"/>
      <c r="L10" s="180"/>
      <c r="M10" s="180"/>
      <c r="N10" s="180"/>
      <c r="O10" s="180"/>
      <c r="P10" s="180"/>
      <c r="Q10" s="180"/>
      <c r="R10" s="67"/>
      <c r="S10" s="67"/>
      <c r="T10" s="67"/>
      <c r="U10" s="67"/>
      <c r="V10" s="67"/>
      <c r="W10" s="67"/>
      <c r="X10" s="67"/>
    </row>
    <row r="11" spans="1:24" ht="15.75">
      <c r="A11" s="205" t="s">
        <v>430</v>
      </c>
      <c r="B11" s="206">
        <v>4</v>
      </c>
      <c r="C11" t="s">
        <v>522</v>
      </c>
      <c r="D11" s="207"/>
      <c r="E11" s="179"/>
      <c r="F11" s="179"/>
      <c r="G11" s="179"/>
      <c r="H11" s="179"/>
      <c r="I11" s="179"/>
      <c r="J11" s="179"/>
      <c r="K11" s="179"/>
      <c r="L11" s="180"/>
      <c r="M11" s="180"/>
      <c r="N11" s="180"/>
      <c r="O11" s="180"/>
      <c r="P11" s="180"/>
      <c r="Q11" s="180"/>
      <c r="R11" s="67"/>
      <c r="S11" s="67"/>
      <c r="T11" s="67"/>
      <c r="U11" s="67"/>
      <c r="V11" s="67"/>
      <c r="W11" s="67"/>
      <c r="X11" s="67"/>
    </row>
    <row r="12" spans="1:24" ht="15.75">
      <c r="A12" s="205" t="s">
        <v>6</v>
      </c>
      <c r="B12" s="208">
        <v>16</v>
      </c>
      <c r="C12" t="s">
        <v>484</v>
      </c>
      <c r="D12" s="207"/>
      <c r="E12" s="179"/>
      <c r="F12" s="179"/>
      <c r="G12" s="179"/>
      <c r="H12" s="179"/>
      <c r="I12" s="179"/>
      <c r="J12" s="179"/>
      <c r="K12" s="179"/>
      <c r="L12" s="180"/>
      <c r="M12" s="180"/>
      <c r="N12" s="180"/>
      <c r="O12" s="180"/>
      <c r="P12" s="180"/>
      <c r="Q12" s="180"/>
      <c r="R12" s="67"/>
      <c r="S12" s="67"/>
      <c r="T12" s="67"/>
      <c r="U12" s="67"/>
      <c r="V12" s="67"/>
      <c r="W12" s="67"/>
      <c r="X12" s="67"/>
    </row>
    <row r="13" spans="1:24" ht="15.75">
      <c r="A13" s="205" t="s">
        <v>416</v>
      </c>
      <c r="B13" s="206">
        <v>8</v>
      </c>
      <c r="C13" t="s">
        <v>523</v>
      </c>
      <c r="D13" s="207"/>
      <c r="E13" s="179"/>
      <c r="F13" s="179"/>
      <c r="G13" s="179"/>
      <c r="H13" s="179"/>
      <c r="I13" s="179"/>
      <c r="J13" s="179"/>
      <c r="K13" s="179"/>
      <c r="L13" s="180"/>
      <c r="M13" s="180"/>
      <c r="N13" s="180"/>
      <c r="O13" s="180"/>
      <c r="P13" s="180"/>
      <c r="Q13" s="180"/>
      <c r="R13" s="67"/>
      <c r="S13" s="67"/>
      <c r="T13" s="67"/>
      <c r="U13" s="67"/>
      <c r="V13" s="67"/>
      <c r="W13" s="67"/>
      <c r="X13" s="67"/>
    </row>
    <row r="14" spans="1:24">
      <c r="A14" s="179"/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80"/>
      <c r="M14" s="180"/>
      <c r="N14" s="180"/>
      <c r="O14" s="180"/>
      <c r="P14" s="180"/>
      <c r="Q14" s="180"/>
      <c r="U14" s="181"/>
      <c r="X14" s="181"/>
    </row>
    <row r="15" spans="1:24">
      <c r="A15" s="486" t="s">
        <v>3</v>
      </c>
      <c r="B15" s="486"/>
      <c r="C15" s="486"/>
      <c r="D15" s="486"/>
      <c r="E15" s="486"/>
      <c r="F15" s="486"/>
      <c r="G15" s="486"/>
      <c r="H15" s="486"/>
      <c r="I15" s="486"/>
      <c r="J15" s="486"/>
      <c r="K15" s="486"/>
      <c r="L15" s="486"/>
      <c r="M15" s="486"/>
      <c r="N15" s="486"/>
      <c r="O15" s="486"/>
      <c r="P15" s="486"/>
      <c r="Q15" s="486"/>
      <c r="R15" s="486"/>
      <c r="S15" s="486"/>
      <c r="T15" s="486"/>
      <c r="U15" s="486"/>
      <c r="V15" s="486"/>
      <c r="W15" s="486"/>
      <c r="X15" s="486"/>
    </row>
    <row r="16" spans="1:24" ht="27.75" customHeight="1">
      <c r="A16" s="487" t="s">
        <v>524</v>
      </c>
      <c r="B16" s="487"/>
      <c r="C16" s="487"/>
      <c r="D16" s="487"/>
      <c r="E16" s="487"/>
      <c r="F16" s="487"/>
      <c r="G16" s="487"/>
      <c r="H16" s="487"/>
      <c r="I16" s="487"/>
      <c r="J16" s="487"/>
      <c r="K16" s="487"/>
      <c r="L16" s="487"/>
      <c r="M16" s="487"/>
      <c r="N16" s="487"/>
      <c r="O16" s="487"/>
      <c r="P16" s="487"/>
      <c r="Q16" s="487"/>
      <c r="R16" s="487"/>
      <c r="S16" s="487"/>
      <c r="T16" s="487"/>
      <c r="U16" s="487"/>
      <c r="V16" s="487"/>
      <c r="W16" s="487"/>
      <c r="X16" s="487"/>
    </row>
    <row r="17" spans="1:26">
      <c r="A17" s="180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</row>
    <row r="18" spans="1:26" ht="12.75" customHeight="1">
      <c r="A18" s="430" t="s">
        <v>4</v>
      </c>
      <c r="B18" s="443"/>
      <c r="C18" s="431"/>
      <c r="D18" s="436" t="s">
        <v>7</v>
      </c>
      <c r="E18" s="436" t="s">
        <v>17</v>
      </c>
      <c r="F18" s="432" t="s">
        <v>18</v>
      </c>
      <c r="G18" s="434"/>
      <c r="H18" s="432" t="s">
        <v>19</v>
      </c>
      <c r="I18" s="434"/>
      <c r="J18" s="430" t="s">
        <v>13</v>
      </c>
      <c r="K18" s="431"/>
      <c r="L18" s="430" t="s">
        <v>9</v>
      </c>
      <c r="M18" s="431"/>
      <c r="N18" s="430" t="s">
        <v>12</v>
      </c>
      <c r="O18" s="431"/>
      <c r="P18" s="430" t="s">
        <v>14</v>
      </c>
      <c r="Q18" s="431"/>
      <c r="R18" s="397" t="s">
        <v>27</v>
      </c>
      <c r="S18" s="397"/>
      <c r="T18" s="397"/>
      <c r="U18" s="397" t="s">
        <v>28</v>
      </c>
      <c r="V18" s="432" t="s">
        <v>30</v>
      </c>
      <c r="W18" s="433"/>
      <c r="X18" s="434"/>
    </row>
    <row r="19" spans="1:26" ht="24.75" customHeight="1">
      <c r="A19" s="36" t="s">
        <v>16</v>
      </c>
      <c r="B19" s="397" t="s">
        <v>5</v>
      </c>
      <c r="C19" s="397"/>
      <c r="D19" s="437"/>
      <c r="E19" s="437"/>
      <c r="F19" s="62" t="s">
        <v>20</v>
      </c>
      <c r="G19" s="62" t="s">
        <v>21</v>
      </c>
      <c r="H19" s="62" t="s">
        <v>22</v>
      </c>
      <c r="I19" s="62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62" t="s">
        <v>31</v>
      </c>
      <c r="W19" s="62" t="s">
        <v>32</v>
      </c>
      <c r="X19" s="62" t="s">
        <v>33</v>
      </c>
    </row>
    <row r="20" spans="1:26" ht="45" customHeight="1">
      <c r="A20" s="139">
        <v>1</v>
      </c>
      <c r="B20" s="470" t="s">
        <v>525</v>
      </c>
      <c r="C20" s="471"/>
      <c r="D20" s="137" t="s">
        <v>122</v>
      </c>
      <c r="E20" s="137">
        <v>35</v>
      </c>
      <c r="F20" s="17">
        <f>$F$26*E20/100</f>
        <v>368531.8</v>
      </c>
      <c r="G20" s="17">
        <f>$G$26*E20/100</f>
        <v>269485.65000000002</v>
      </c>
      <c r="H20" s="209">
        <f t="shared" ref="H20:I25" si="0">J20+L20+N20+P20</f>
        <v>2400</v>
      </c>
      <c r="I20" s="209">
        <f t="shared" si="0"/>
        <v>3185</v>
      </c>
      <c r="J20" s="139">
        <v>800</v>
      </c>
      <c r="K20" s="183">
        <v>1020</v>
      </c>
      <c r="L20" s="139">
        <v>800</v>
      </c>
      <c r="M20" s="182">
        <v>719</v>
      </c>
      <c r="N20" s="139">
        <v>800</v>
      </c>
      <c r="O20" s="182">
        <v>1446</v>
      </c>
      <c r="P20" s="139"/>
      <c r="Q20" s="182"/>
      <c r="R20" s="86">
        <f>J20+L20+N20+P20</f>
        <v>2400</v>
      </c>
      <c r="S20" s="86">
        <f>K20+M20+O20+Q20</f>
        <v>3185</v>
      </c>
      <c r="T20" s="86">
        <f>S20-R20</f>
        <v>785</v>
      </c>
      <c r="U20" s="21" t="s">
        <v>526</v>
      </c>
      <c r="V20" s="5">
        <f>O20/N20*100</f>
        <v>180.75</v>
      </c>
      <c r="W20" s="5">
        <f>G20/F20*100</f>
        <v>73.124123888359165</v>
      </c>
      <c r="X20" s="5">
        <f>V20/W20*100</f>
        <v>247.18244867583857</v>
      </c>
      <c r="Y20" s="184"/>
      <c r="Z20" s="184"/>
    </row>
    <row r="21" spans="1:26" ht="45" customHeight="1">
      <c r="A21" s="139">
        <v>2</v>
      </c>
      <c r="B21" s="470" t="s">
        <v>527</v>
      </c>
      <c r="C21" s="471"/>
      <c r="D21" s="137" t="s">
        <v>122</v>
      </c>
      <c r="E21" s="137">
        <v>40</v>
      </c>
      <c r="F21" s="17">
        <f>$F$26*E21/100</f>
        <v>421179.2</v>
      </c>
      <c r="G21" s="17">
        <f>$G$26*E21/100</f>
        <v>307983.59999999998</v>
      </c>
      <c r="H21" s="209">
        <f t="shared" si="0"/>
        <v>3000</v>
      </c>
      <c r="I21" s="209">
        <f t="shared" si="0"/>
        <v>4976</v>
      </c>
      <c r="J21" s="139">
        <v>1000</v>
      </c>
      <c r="K21" s="183">
        <v>1003</v>
      </c>
      <c r="L21" s="139">
        <v>1000</v>
      </c>
      <c r="M21" s="182">
        <v>1610</v>
      </c>
      <c r="N21" s="139">
        <v>1000</v>
      </c>
      <c r="O21" s="182">
        <v>2363</v>
      </c>
      <c r="P21" s="139"/>
      <c r="Q21" s="182"/>
      <c r="R21" s="86">
        <f t="shared" ref="R21:S26" si="1">J21+L21+N21+P21</f>
        <v>3000</v>
      </c>
      <c r="S21" s="86">
        <f t="shared" si="1"/>
        <v>4976</v>
      </c>
      <c r="T21" s="86">
        <f t="shared" ref="T21:T26" si="2">S21-R21</f>
        <v>1976</v>
      </c>
      <c r="U21" s="21" t="s">
        <v>528</v>
      </c>
      <c r="V21" s="5">
        <f t="shared" ref="V21:V26" si="3">O21/N21*100</f>
        <v>236.3</v>
      </c>
      <c r="W21" s="5">
        <f>G21/F21*100</f>
        <v>73.124123888359151</v>
      </c>
      <c r="X21" s="5">
        <f>V21/W21*100</f>
        <v>323.14917080000367</v>
      </c>
      <c r="Y21" s="184"/>
      <c r="Z21" s="184"/>
    </row>
    <row r="22" spans="1:26" ht="45" customHeight="1">
      <c r="A22" s="139">
        <v>3</v>
      </c>
      <c r="B22" s="470" t="s">
        <v>529</v>
      </c>
      <c r="C22" s="471"/>
      <c r="D22" s="137" t="s">
        <v>185</v>
      </c>
      <c r="E22" s="137">
        <v>25</v>
      </c>
      <c r="F22" s="17">
        <f>$F$26*E22/100</f>
        <v>263237</v>
      </c>
      <c r="G22" s="17">
        <f>$G$26*E22/100</f>
        <v>192489.75</v>
      </c>
      <c r="H22" s="209">
        <f t="shared" si="0"/>
        <v>30</v>
      </c>
      <c r="I22" s="209">
        <f t="shared" si="0"/>
        <v>63</v>
      </c>
      <c r="J22" s="139">
        <v>10</v>
      </c>
      <c r="K22" s="183">
        <v>19</v>
      </c>
      <c r="L22" s="139">
        <v>10</v>
      </c>
      <c r="M22" s="182">
        <v>25</v>
      </c>
      <c r="N22" s="139">
        <v>10</v>
      </c>
      <c r="O22" s="182">
        <v>19</v>
      </c>
      <c r="P22" s="139"/>
      <c r="Q22" s="182"/>
      <c r="R22" s="86">
        <f t="shared" si="1"/>
        <v>30</v>
      </c>
      <c r="S22" s="86">
        <f t="shared" si="1"/>
        <v>63</v>
      </c>
      <c r="T22" s="86">
        <f t="shared" si="2"/>
        <v>33</v>
      </c>
      <c r="U22" s="21" t="s">
        <v>530</v>
      </c>
      <c r="V22" s="5">
        <f t="shared" si="3"/>
        <v>190</v>
      </c>
      <c r="W22" s="5">
        <f>G22/F22*100</f>
        <v>73.124123888359165</v>
      </c>
      <c r="X22" s="5">
        <f>V22/W22*100</f>
        <v>259.83217288193265</v>
      </c>
      <c r="Y22" s="184"/>
      <c r="Z22" s="184"/>
    </row>
    <row r="23" spans="1:26" ht="45" customHeight="1">
      <c r="A23" s="139"/>
      <c r="B23" s="470"/>
      <c r="C23" s="471"/>
      <c r="D23" s="137"/>
      <c r="E23" s="137"/>
      <c r="F23" s="17"/>
      <c r="G23" s="211"/>
      <c r="H23" s="209">
        <f t="shared" si="0"/>
        <v>0</v>
      </c>
      <c r="I23" s="209">
        <f t="shared" si="0"/>
        <v>0</v>
      </c>
      <c r="J23" s="139"/>
      <c r="K23" s="183"/>
      <c r="L23" s="139"/>
      <c r="M23" s="182"/>
      <c r="N23" s="139"/>
      <c r="O23" s="182"/>
      <c r="P23" s="139"/>
      <c r="Q23" s="182"/>
      <c r="R23" s="86"/>
      <c r="S23" s="86"/>
      <c r="T23" s="86"/>
      <c r="U23" s="21"/>
      <c r="V23" s="5"/>
      <c r="W23" s="5"/>
      <c r="X23" s="5"/>
    </row>
    <row r="24" spans="1:26" ht="45" customHeight="1">
      <c r="A24" s="139"/>
      <c r="B24" s="470"/>
      <c r="C24" s="471"/>
      <c r="D24" s="137"/>
      <c r="E24" s="137"/>
      <c r="F24" s="17"/>
      <c r="G24" s="213"/>
      <c r="H24" s="209">
        <f t="shared" si="0"/>
        <v>0</v>
      </c>
      <c r="I24" s="209">
        <f t="shared" si="0"/>
        <v>0</v>
      </c>
      <c r="J24" s="139"/>
      <c r="K24" s="183"/>
      <c r="L24" s="139"/>
      <c r="M24" s="182"/>
      <c r="N24" s="139"/>
      <c r="O24" s="182"/>
      <c r="P24" s="139"/>
      <c r="Q24" s="182"/>
      <c r="R24" s="86"/>
      <c r="S24" s="86"/>
      <c r="T24" s="86"/>
      <c r="U24" s="24"/>
      <c r="V24" s="5"/>
      <c r="W24" s="5"/>
      <c r="X24" s="5"/>
    </row>
    <row r="25" spans="1:26" ht="45" customHeight="1">
      <c r="A25" s="139"/>
      <c r="B25" s="470"/>
      <c r="C25" s="471"/>
      <c r="D25" s="137"/>
      <c r="E25" s="137"/>
      <c r="F25" s="17"/>
      <c r="G25" s="213"/>
      <c r="H25" s="209">
        <f t="shared" si="0"/>
        <v>0</v>
      </c>
      <c r="I25" s="209">
        <f t="shared" si="0"/>
        <v>0</v>
      </c>
      <c r="J25" s="139"/>
      <c r="K25" s="183"/>
      <c r="L25" s="139"/>
      <c r="M25" s="182"/>
      <c r="N25" s="139"/>
      <c r="O25" s="182"/>
      <c r="P25" s="139"/>
      <c r="Q25" s="182"/>
      <c r="R25" s="86"/>
      <c r="S25" s="86"/>
      <c r="T25" s="86"/>
      <c r="U25" s="24"/>
      <c r="V25" s="5"/>
      <c r="W25" s="5"/>
      <c r="X25" s="5"/>
    </row>
    <row r="26" spans="1:26" s="1" customFormat="1" ht="36.75" customHeight="1">
      <c r="A26" s="390" t="s">
        <v>24</v>
      </c>
      <c r="B26" s="391"/>
      <c r="C26" s="392"/>
      <c r="D26" s="18"/>
      <c r="E26" s="18">
        <f>SUM(E20:E25)</f>
        <v>100</v>
      </c>
      <c r="F26" s="19">
        <v>1052948</v>
      </c>
      <c r="G26" s="39">
        <v>769959</v>
      </c>
      <c r="H26" s="18">
        <f t="shared" ref="H26:Q26" si="4">SUM(H20:H25)</f>
        <v>5430</v>
      </c>
      <c r="I26" s="18">
        <f t="shared" si="4"/>
        <v>8224</v>
      </c>
      <c r="J26" s="18">
        <f t="shared" si="4"/>
        <v>1810</v>
      </c>
      <c r="K26" s="18">
        <f t="shared" si="4"/>
        <v>2042</v>
      </c>
      <c r="L26" s="18">
        <f t="shared" si="4"/>
        <v>1810</v>
      </c>
      <c r="M26" s="18">
        <f t="shared" si="4"/>
        <v>2354</v>
      </c>
      <c r="N26" s="18">
        <f t="shared" si="4"/>
        <v>1810</v>
      </c>
      <c r="O26" s="18">
        <f t="shared" si="4"/>
        <v>3828</v>
      </c>
      <c r="P26" s="18">
        <f t="shared" si="4"/>
        <v>0</v>
      </c>
      <c r="Q26" s="18">
        <f t="shared" si="4"/>
        <v>0</v>
      </c>
      <c r="R26" s="87">
        <f t="shared" si="1"/>
        <v>5430</v>
      </c>
      <c r="S26" s="87">
        <f t="shared" si="1"/>
        <v>8224</v>
      </c>
      <c r="T26" s="87">
        <f t="shared" si="2"/>
        <v>2794</v>
      </c>
      <c r="U26" s="87"/>
      <c r="V26" s="5">
        <f t="shared" si="3"/>
        <v>211.4917127071823</v>
      </c>
      <c r="W26" s="5">
        <f>G26/F26*100</f>
        <v>73.124123888359165</v>
      </c>
      <c r="X26" s="5">
        <f>V26/W26*100</f>
        <v>289.22290136436118</v>
      </c>
    </row>
    <row r="27" spans="1:26" s="6" customFormat="1" ht="14.25" customHeight="1">
      <c r="F27" s="10"/>
    </row>
    <row r="28" spans="1:26" s="6" customFormat="1" ht="14.25" customHeight="1">
      <c r="B28" s="11" t="s">
        <v>25</v>
      </c>
      <c r="F28" s="10"/>
      <c r="H28" s="6" t="s">
        <v>26</v>
      </c>
    </row>
    <row r="29" spans="1:26" s="6" customFormat="1" ht="14.25" customHeight="1">
      <c r="B29" s="11"/>
      <c r="F29" s="10"/>
    </row>
    <row r="30" spans="1:26" s="6" customFormat="1" ht="14.25" customHeight="1">
      <c r="B30" s="11"/>
      <c r="F30" s="10"/>
    </row>
    <row r="31" spans="1:26" ht="15" customHeight="1"/>
  </sheetData>
  <sheetProtection sheet="1" objects="1" scenarios="1"/>
  <mergeCells count="29">
    <mergeCell ref="B19:C19"/>
    <mergeCell ref="A26:C26"/>
    <mergeCell ref="B20:C20"/>
    <mergeCell ref="B21:C21"/>
    <mergeCell ref="B22:C22"/>
    <mergeCell ref="B23:C23"/>
    <mergeCell ref="B24:C24"/>
    <mergeCell ref="B25:C25"/>
    <mergeCell ref="A6:X6"/>
    <mergeCell ref="A7:X7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N18:O18"/>
    <mergeCell ref="P18:Q18"/>
    <mergeCell ref="R18:T18"/>
    <mergeCell ref="U18:U19"/>
    <mergeCell ref="V18:X18"/>
    <mergeCell ref="A1:X1"/>
    <mergeCell ref="A2:X2"/>
    <mergeCell ref="A3:X3"/>
    <mergeCell ref="A4:X4"/>
    <mergeCell ref="A5:X5"/>
  </mergeCells>
  <printOptions horizontalCentered="1"/>
  <pageMargins left="0.11811023622047245" right="0.11811023622047245" top="0.74803149606299213" bottom="0.55118110236220474" header="0.31496062992125984" footer="0.31496062992125984"/>
  <pageSetup scale="70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opLeftCell="D16" workbookViewId="0">
      <selection activeCell="Y23" sqref="Y23"/>
    </sheetView>
  </sheetViews>
  <sheetFormatPr baseColWidth="10" defaultRowHeight="12.75"/>
  <cols>
    <col min="1" max="1" width="13.7109375" style="177" customWidth="1"/>
    <col min="2" max="2" width="8.42578125" style="177" customWidth="1"/>
    <col min="3" max="3" width="30.85546875" style="177" customWidth="1"/>
    <col min="4" max="4" width="11.42578125" style="177"/>
    <col min="5" max="5" width="14" style="177" customWidth="1"/>
    <col min="6" max="6" width="13.42578125" style="177" customWidth="1"/>
    <col min="7" max="7" width="13.7109375" style="177" customWidth="1"/>
    <col min="8" max="8" width="9.7109375" style="177" hidden="1" customWidth="1"/>
    <col min="9" max="9" width="9.28515625" style="177" hidden="1" customWidth="1"/>
    <col min="10" max="10" width="9.5703125" style="177" hidden="1" customWidth="1"/>
    <col min="11" max="13" width="9.28515625" style="177" hidden="1" customWidth="1"/>
    <col min="14" max="15" width="9.28515625" style="177" customWidth="1"/>
    <col min="16" max="16" width="9.28515625" style="177" hidden="1" customWidth="1"/>
    <col min="17" max="17" width="9.140625" style="177" hidden="1" customWidth="1"/>
    <col min="18" max="20" width="9.28515625" style="177" customWidth="1"/>
    <col min="21" max="21" width="24.28515625" style="177" customWidth="1"/>
    <col min="22" max="24" width="8.85546875" style="177" customWidth="1"/>
    <col min="25" max="25" width="12.42578125" style="177" customWidth="1"/>
    <col min="26" max="16384" width="11.42578125" style="177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0" t="s">
        <v>49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</row>
    <row r="5" spans="1:24" hidden="1">
      <c r="A5" s="380" t="s">
        <v>51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</row>
    <row r="6" spans="1:24">
      <c r="A6" s="380" t="s">
        <v>50</v>
      </c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380"/>
      <c r="X6" s="380"/>
    </row>
    <row r="7" spans="1:24" hidden="1">
      <c r="A7" s="380" t="s">
        <v>59</v>
      </c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</row>
    <row r="8" spans="1:2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</row>
    <row r="9" spans="1:24" ht="15.75">
      <c r="A9" s="205" t="s">
        <v>427</v>
      </c>
      <c r="B9" s="206">
        <v>134</v>
      </c>
      <c r="C9" t="s">
        <v>481</v>
      </c>
      <c r="D9" s="20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 ht="15.75">
      <c r="A10" s="205" t="s">
        <v>0</v>
      </c>
      <c r="B10" s="206">
        <v>6</v>
      </c>
      <c r="C10" t="s">
        <v>482</v>
      </c>
      <c r="D10" s="207"/>
      <c r="E10" s="179"/>
      <c r="F10" s="179"/>
      <c r="G10" s="179"/>
      <c r="H10" s="179"/>
      <c r="I10" s="179"/>
      <c r="J10" s="179"/>
      <c r="K10" s="179"/>
      <c r="L10" s="180"/>
      <c r="M10" s="180"/>
      <c r="N10" s="180"/>
      <c r="O10" s="180"/>
      <c r="P10" s="180"/>
      <c r="Q10" s="180"/>
    </row>
    <row r="11" spans="1:24" ht="15.75">
      <c r="A11" s="205" t="s">
        <v>430</v>
      </c>
      <c r="B11" s="206">
        <v>5</v>
      </c>
      <c r="C11" t="s">
        <v>511</v>
      </c>
      <c r="D11" s="207"/>
      <c r="E11" s="179"/>
      <c r="F11" s="179"/>
      <c r="G11" s="179"/>
      <c r="H11" s="179"/>
      <c r="I11" s="179"/>
      <c r="J11" s="179"/>
      <c r="K11" s="179"/>
      <c r="L11" s="180"/>
      <c r="M11" s="180"/>
      <c r="N11" s="180"/>
      <c r="O11" s="180"/>
      <c r="P11" s="180"/>
      <c r="Q11" s="180"/>
    </row>
    <row r="12" spans="1:24" ht="15.75">
      <c r="A12" s="205" t="s">
        <v>6</v>
      </c>
      <c r="B12" s="208">
        <v>16</v>
      </c>
      <c r="C12" t="s">
        <v>484</v>
      </c>
      <c r="D12" s="207"/>
      <c r="E12" s="179"/>
      <c r="F12" s="179"/>
      <c r="G12" s="179"/>
      <c r="H12" s="179"/>
      <c r="I12" s="179"/>
      <c r="J12" s="179"/>
      <c r="K12" s="179"/>
      <c r="L12" s="180"/>
      <c r="M12" s="180"/>
      <c r="N12" s="180"/>
      <c r="O12" s="180"/>
      <c r="P12" s="180"/>
      <c r="Q12" s="180"/>
    </row>
    <row r="13" spans="1:24" ht="15.75">
      <c r="A13" s="205" t="s">
        <v>416</v>
      </c>
      <c r="B13" s="206">
        <v>9</v>
      </c>
      <c r="C13" t="s">
        <v>512</v>
      </c>
      <c r="D13" s="207"/>
      <c r="E13" s="179"/>
      <c r="F13" s="179"/>
      <c r="G13" s="179"/>
      <c r="H13" s="179"/>
      <c r="I13" s="179"/>
      <c r="J13" s="179"/>
      <c r="K13" s="179"/>
      <c r="L13" s="180"/>
      <c r="M13" s="180"/>
      <c r="N13" s="180"/>
      <c r="O13" s="180"/>
      <c r="P13" s="180"/>
      <c r="Q13" s="180"/>
    </row>
    <row r="14" spans="1:24">
      <c r="A14" s="179"/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80"/>
      <c r="M14" s="180"/>
      <c r="N14" s="180"/>
      <c r="O14" s="180"/>
      <c r="P14" s="180"/>
      <c r="Q14" s="180"/>
      <c r="T14" s="67"/>
      <c r="U14" s="181"/>
      <c r="W14" s="488"/>
      <c r="X14" s="488"/>
    </row>
    <row r="15" spans="1:24">
      <c r="A15" s="486" t="s">
        <v>3</v>
      </c>
      <c r="B15" s="486"/>
      <c r="C15" s="486"/>
      <c r="D15" s="486"/>
      <c r="E15" s="486"/>
      <c r="F15" s="486"/>
      <c r="G15" s="486"/>
      <c r="H15" s="486"/>
      <c r="I15" s="486"/>
      <c r="J15" s="486"/>
      <c r="K15" s="486"/>
      <c r="L15" s="486"/>
      <c r="M15" s="486"/>
      <c r="N15" s="486"/>
      <c r="O15" s="486"/>
      <c r="P15" s="486"/>
      <c r="Q15" s="486"/>
      <c r="R15" s="486"/>
      <c r="S15" s="486"/>
      <c r="T15" s="486"/>
      <c r="U15" s="486"/>
      <c r="V15" s="486"/>
      <c r="W15" s="486"/>
      <c r="X15" s="486"/>
    </row>
    <row r="16" spans="1:24" ht="25.5" customHeight="1">
      <c r="A16" s="487" t="s">
        <v>513</v>
      </c>
      <c r="B16" s="487"/>
      <c r="C16" s="487"/>
      <c r="D16" s="487"/>
      <c r="E16" s="487"/>
      <c r="F16" s="487"/>
      <c r="G16" s="487"/>
      <c r="H16" s="487"/>
      <c r="I16" s="487"/>
      <c r="J16" s="487"/>
      <c r="K16" s="487"/>
      <c r="L16" s="487"/>
      <c r="M16" s="487"/>
      <c r="N16" s="487"/>
      <c r="O16" s="487"/>
      <c r="P16" s="487"/>
      <c r="Q16" s="487"/>
      <c r="R16" s="487"/>
      <c r="S16" s="487"/>
      <c r="T16" s="487"/>
      <c r="U16" s="487"/>
      <c r="V16" s="487"/>
      <c r="W16" s="487"/>
      <c r="X16" s="487"/>
    </row>
    <row r="17" spans="1:26">
      <c r="A17" s="180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</row>
    <row r="18" spans="1:26" ht="12.75" customHeight="1">
      <c r="A18" s="430" t="s">
        <v>4</v>
      </c>
      <c r="B18" s="443"/>
      <c r="C18" s="431"/>
      <c r="D18" s="436" t="s">
        <v>7</v>
      </c>
      <c r="E18" s="436" t="s">
        <v>17</v>
      </c>
      <c r="F18" s="432" t="s">
        <v>18</v>
      </c>
      <c r="G18" s="434"/>
      <c r="H18" s="432" t="s">
        <v>19</v>
      </c>
      <c r="I18" s="434"/>
      <c r="J18" s="430" t="s">
        <v>13</v>
      </c>
      <c r="K18" s="431"/>
      <c r="L18" s="430" t="s">
        <v>9</v>
      </c>
      <c r="M18" s="431"/>
      <c r="N18" s="430" t="s">
        <v>12</v>
      </c>
      <c r="O18" s="431"/>
      <c r="P18" s="430" t="s">
        <v>14</v>
      </c>
      <c r="Q18" s="431"/>
      <c r="R18" s="397" t="s">
        <v>27</v>
      </c>
      <c r="S18" s="397"/>
      <c r="T18" s="397"/>
      <c r="U18" s="397" t="s">
        <v>28</v>
      </c>
      <c r="V18" s="432" t="s">
        <v>30</v>
      </c>
      <c r="W18" s="433"/>
      <c r="X18" s="434"/>
    </row>
    <row r="19" spans="1:26" ht="20.25" customHeight="1">
      <c r="A19" s="36" t="s">
        <v>16</v>
      </c>
      <c r="B19" s="397" t="s">
        <v>5</v>
      </c>
      <c r="C19" s="397"/>
      <c r="D19" s="437"/>
      <c r="E19" s="437"/>
      <c r="F19" s="62" t="s">
        <v>20</v>
      </c>
      <c r="G19" s="62" t="s">
        <v>21</v>
      </c>
      <c r="H19" s="62" t="s">
        <v>22</v>
      </c>
      <c r="I19" s="62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62" t="s">
        <v>31</v>
      </c>
      <c r="W19" s="62" t="s">
        <v>32</v>
      </c>
      <c r="X19" s="62" t="s">
        <v>33</v>
      </c>
    </row>
    <row r="20" spans="1:26" ht="50.25" customHeight="1">
      <c r="A20" s="139">
        <v>1</v>
      </c>
      <c r="B20" s="470" t="s">
        <v>514</v>
      </c>
      <c r="C20" s="471"/>
      <c r="D20" s="137" t="s">
        <v>77</v>
      </c>
      <c r="E20" s="137">
        <v>35</v>
      </c>
      <c r="F20" s="17">
        <f>$F$26*E20/100</f>
        <v>347453.75</v>
      </c>
      <c r="G20" s="17">
        <f>$G$26*E20/100</f>
        <v>305954.25</v>
      </c>
      <c r="H20" s="209">
        <f t="shared" ref="H20:I23" si="0">J20+L20+N20+P20</f>
        <v>30</v>
      </c>
      <c r="I20" s="182">
        <f t="shared" si="0"/>
        <v>19</v>
      </c>
      <c r="J20" s="139">
        <v>10</v>
      </c>
      <c r="K20" s="183">
        <v>8</v>
      </c>
      <c r="L20" s="139">
        <v>10</v>
      </c>
      <c r="M20" s="182">
        <v>6</v>
      </c>
      <c r="N20" s="139">
        <v>10</v>
      </c>
      <c r="O20" s="182">
        <v>5</v>
      </c>
      <c r="P20" s="139"/>
      <c r="Q20" s="182"/>
      <c r="R20" s="86">
        <f>J20+L20+N20+P20</f>
        <v>30</v>
      </c>
      <c r="S20" s="86">
        <f>K20+M20+O20+Q20</f>
        <v>19</v>
      </c>
      <c r="T20" s="86">
        <f>S20-R20</f>
        <v>-11</v>
      </c>
      <c r="U20" s="21" t="s">
        <v>515</v>
      </c>
      <c r="V20" s="5">
        <f>O20/N20*100</f>
        <v>50</v>
      </c>
      <c r="W20" s="5">
        <f>G20/F20*100</f>
        <v>88.056108187060872</v>
      </c>
      <c r="X20" s="5">
        <f>V20/W20*100</f>
        <v>56.781978024492219</v>
      </c>
      <c r="Y20" s="210" t="s">
        <v>225</v>
      </c>
      <c r="Z20" s="184"/>
    </row>
    <row r="21" spans="1:26" ht="45" customHeight="1">
      <c r="A21" s="139">
        <v>2</v>
      </c>
      <c r="B21" s="470" t="s">
        <v>516</v>
      </c>
      <c r="C21" s="471"/>
      <c r="D21" s="137" t="s">
        <v>77</v>
      </c>
      <c r="E21" s="137">
        <v>35</v>
      </c>
      <c r="F21" s="17">
        <f>$F$26*E21/100</f>
        <v>347453.75</v>
      </c>
      <c r="G21" s="17">
        <f>$G$26*E21/100</f>
        <v>305954.25</v>
      </c>
      <c r="H21" s="209">
        <f t="shared" si="0"/>
        <v>23</v>
      </c>
      <c r="I21" s="182">
        <f t="shared" si="0"/>
        <v>23</v>
      </c>
      <c r="J21" s="139">
        <v>8</v>
      </c>
      <c r="K21" s="183">
        <v>2</v>
      </c>
      <c r="L21" s="139">
        <v>7</v>
      </c>
      <c r="M21" s="182">
        <v>14</v>
      </c>
      <c r="N21" s="139">
        <v>8</v>
      </c>
      <c r="O21" s="182">
        <v>7</v>
      </c>
      <c r="P21" s="139"/>
      <c r="Q21" s="182"/>
      <c r="R21" s="86">
        <f t="shared" ref="R21:S26" si="1">J21+L21+N21+P21</f>
        <v>23</v>
      </c>
      <c r="S21" s="86">
        <f t="shared" si="1"/>
        <v>23</v>
      </c>
      <c r="T21" s="86">
        <f t="shared" ref="T21:T26" si="2">S21-R21</f>
        <v>0</v>
      </c>
      <c r="U21" s="21"/>
      <c r="V21" s="5">
        <f t="shared" ref="V21:V26" si="3">O21/N21*100</f>
        <v>87.5</v>
      </c>
      <c r="W21" s="5">
        <f>G21/F21*100</f>
        <v>88.056108187060872</v>
      </c>
      <c r="X21" s="5">
        <f>V21/W21*100</f>
        <v>99.368461542861382</v>
      </c>
      <c r="Y21" s="210" t="s">
        <v>225</v>
      </c>
      <c r="Z21" s="184"/>
    </row>
    <row r="22" spans="1:26" ht="45" customHeight="1">
      <c r="A22" s="139">
        <v>3</v>
      </c>
      <c r="B22" s="470" t="s">
        <v>517</v>
      </c>
      <c r="C22" s="471"/>
      <c r="D22" s="137" t="s">
        <v>518</v>
      </c>
      <c r="E22" s="137">
        <v>10</v>
      </c>
      <c r="F22" s="17">
        <f>$F$26*E22/100</f>
        <v>99272.5</v>
      </c>
      <c r="G22" s="17">
        <f>$G$26*E22/100</f>
        <v>87415.5</v>
      </c>
      <c r="H22" s="209">
        <f t="shared" si="0"/>
        <v>8</v>
      </c>
      <c r="I22" s="182">
        <f t="shared" si="0"/>
        <v>19</v>
      </c>
      <c r="J22" s="139">
        <v>3</v>
      </c>
      <c r="K22" s="183">
        <v>6</v>
      </c>
      <c r="L22" s="139">
        <v>2</v>
      </c>
      <c r="M22" s="182">
        <v>11</v>
      </c>
      <c r="N22" s="139">
        <v>3</v>
      </c>
      <c r="O22" s="182">
        <v>2</v>
      </c>
      <c r="P22" s="139"/>
      <c r="Q22" s="182"/>
      <c r="R22" s="86">
        <f t="shared" si="1"/>
        <v>8</v>
      </c>
      <c r="S22" s="86">
        <f t="shared" si="1"/>
        <v>19</v>
      </c>
      <c r="T22" s="86">
        <f t="shared" si="2"/>
        <v>11</v>
      </c>
      <c r="U22" s="21" t="s">
        <v>519</v>
      </c>
      <c r="V22" s="5">
        <f t="shared" si="3"/>
        <v>66.666666666666657</v>
      </c>
      <c r="W22" s="5">
        <f>G22/F22*100</f>
        <v>88.056108187060872</v>
      </c>
      <c r="X22" s="5">
        <f>V22/W22*100</f>
        <v>75.709304032656291</v>
      </c>
      <c r="Y22" s="210" t="s">
        <v>225</v>
      </c>
      <c r="Z22" s="184"/>
    </row>
    <row r="23" spans="1:26" ht="45" customHeight="1">
      <c r="A23" s="139">
        <v>4</v>
      </c>
      <c r="B23" s="470" t="s">
        <v>520</v>
      </c>
      <c r="C23" s="471"/>
      <c r="D23" s="137" t="s">
        <v>518</v>
      </c>
      <c r="E23" s="137">
        <v>20</v>
      </c>
      <c r="F23" s="17">
        <f>$F$26*E23/100</f>
        <v>198545</v>
      </c>
      <c r="G23" s="17">
        <f>$G$26*E23/100</f>
        <v>174831</v>
      </c>
      <c r="H23" s="209">
        <f t="shared" si="0"/>
        <v>45</v>
      </c>
      <c r="I23" s="182">
        <f t="shared" si="0"/>
        <v>48</v>
      </c>
      <c r="J23" s="139">
        <v>15</v>
      </c>
      <c r="K23" s="183">
        <v>16</v>
      </c>
      <c r="L23" s="139">
        <v>15</v>
      </c>
      <c r="M23" s="182">
        <v>16</v>
      </c>
      <c r="N23" s="139">
        <v>15</v>
      </c>
      <c r="O23" s="182">
        <v>16</v>
      </c>
      <c r="P23" s="139"/>
      <c r="Q23" s="182"/>
      <c r="R23" s="86">
        <f t="shared" si="1"/>
        <v>45</v>
      </c>
      <c r="S23" s="86">
        <f t="shared" si="1"/>
        <v>48</v>
      </c>
      <c r="T23" s="86">
        <f t="shared" si="2"/>
        <v>3</v>
      </c>
      <c r="U23" s="21" t="s">
        <v>521</v>
      </c>
      <c r="V23" s="5">
        <f t="shared" si="3"/>
        <v>106.66666666666667</v>
      </c>
      <c r="W23" s="5">
        <f>G23/F23*100</f>
        <v>88.056108187060872</v>
      </c>
      <c r="X23" s="5">
        <f>V23/W23*100</f>
        <v>121.13488645225007</v>
      </c>
      <c r="Y23" s="210" t="s">
        <v>225</v>
      </c>
      <c r="Z23" s="184"/>
    </row>
    <row r="24" spans="1:26" ht="45" customHeight="1">
      <c r="A24" s="139"/>
      <c r="B24" s="470"/>
      <c r="C24" s="471"/>
      <c r="D24" s="137"/>
      <c r="E24" s="137"/>
      <c r="F24" s="211"/>
      <c r="G24" s="211"/>
      <c r="H24" s="209"/>
      <c r="I24" s="182"/>
      <c r="J24" s="139"/>
      <c r="K24" s="183"/>
      <c r="L24" s="139"/>
      <c r="M24" s="182"/>
      <c r="N24" s="139"/>
      <c r="O24" s="182"/>
      <c r="P24" s="139" t="s">
        <v>225</v>
      </c>
      <c r="Q24" s="182"/>
      <c r="R24" s="86"/>
      <c r="S24" s="86"/>
      <c r="T24" s="86"/>
      <c r="U24" s="21"/>
      <c r="V24" s="5"/>
      <c r="W24" s="5"/>
      <c r="X24" s="5"/>
      <c r="Y24" s="210" t="s">
        <v>225</v>
      </c>
    </row>
    <row r="25" spans="1:26" ht="45" customHeight="1">
      <c r="A25" s="139"/>
      <c r="B25" s="470"/>
      <c r="C25" s="471"/>
      <c r="D25" s="137"/>
      <c r="E25" s="137"/>
      <c r="F25" s="211"/>
      <c r="G25" s="211"/>
      <c r="H25" s="209"/>
      <c r="I25" s="182"/>
      <c r="J25" s="139"/>
      <c r="K25" s="183"/>
      <c r="L25" s="139"/>
      <c r="M25" s="182"/>
      <c r="N25" s="139"/>
      <c r="O25" s="182"/>
      <c r="P25" s="139" t="s">
        <v>225</v>
      </c>
      <c r="Q25" s="182"/>
      <c r="R25" s="86"/>
      <c r="S25" s="86"/>
      <c r="T25" s="86"/>
      <c r="U25" s="21"/>
      <c r="V25" s="5"/>
      <c r="W25" s="5"/>
      <c r="X25" s="5"/>
    </row>
    <row r="26" spans="1:26" s="1" customFormat="1" ht="36.75" customHeight="1">
      <c r="A26" s="390" t="s">
        <v>24</v>
      </c>
      <c r="B26" s="391"/>
      <c r="C26" s="392"/>
      <c r="D26" s="18"/>
      <c r="E26" s="18">
        <f>SUM(E20:E25)</f>
        <v>100</v>
      </c>
      <c r="F26" s="19">
        <v>992725</v>
      </c>
      <c r="G26" s="39">
        <v>874155</v>
      </c>
      <c r="H26" s="18">
        <f t="shared" ref="H26:Q26" si="4">SUM(H20:H25)</f>
        <v>106</v>
      </c>
      <c r="I26" s="18">
        <f t="shared" si="4"/>
        <v>109</v>
      </c>
      <c r="J26" s="18">
        <f t="shared" si="4"/>
        <v>36</v>
      </c>
      <c r="K26" s="18">
        <f t="shared" si="4"/>
        <v>32</v>
      </c>
      <c r="L26" s="18">
        <f t="shared" si="4"/>
        <v>34</v>
      </c>
      <c r="M26" s="18">
        <f t="shared" si="4"/>
        <v>47</v>
      </c>
      <c r="N26" s="18">
        <f t="shared" si="4"/>
        <v>36</v>
      </c>
      <c r="O26" s="18">
        <f t="shared" si="4"/>
        <v>30</v>
      </c>
      <c r="P26" s="18">
        <f t="shared" si="4"/>
        <v>0</v>
      </c>
      <c r="Q26" s="18">
        <f t="shared" si="4"/>
        <v>0</v>
      </c>
      <c r="R26" s="87">
        <f t="shared" si="1"/>
        <v>106</v>
      </c>
      <c r="S26" s="87">
        <f t="shared" si="1"/>
        <v>109</v>
      </c>
      <c r="T26" s="87">
        <f t="shared" si="2"/>
        <v>3</v>
      </c>
      <c r="U26" s="87"/>
      <c r="V26" s="5">
        <f t="shared" si="3"/>
        <v>83.333333333333343</v>
      </c>
      <c r="W26" s="5">
        <f>G26/F26*100</f>
        <v>88.056108187060872</v>
      </c>
      <c r="X26" s="5">
        <f>V26/W26*100</f>
        <v>94.636630040820378</v>
      </c>
    </row>
    <row r="27" spans="1:26" s="6" customFormat="1" ht="14.25" customHeight="1">
      <c r="F27" s="10"/>
    </row>
    <row r="28" spans="1:26" s="6" customFormat="1" ht="14.25" customHeight="1">
      <c r="B28" s="11" t="s">
        <v>25</v>
      </c>
      <c r="F28" s="10"/>
      <c r="H28" s="6" t="s">
        <v>26</v>
      </c>
    </row>
    <row r="29" spans="1:26" s="6" customFormat="1" ht="14.25" customHeight="1">
      <c r="B29" s="11"/>
      <c r="F29" s="10"/>
    </row>
    <row r="30" spans="1:26" s="6" customFormat="1" ht="14.25" customHeight="1">
      <c r="B30" s="11"/>
      <c r="F30" s="10"/>
    </row>
    <row r="31" spans="1:26" s="6" customFormat="1" ht="14.25" customHeight="1">
      <c r="B31" s="11"/>
      <c r="F31" s="10"/>
    </row>
    <row r="32" spans="1:26" s="6" customFormat="1" ht="14.25" customHeight="1">
      <c r="B32" s="11"/>
      <c r="F32" s="10"/>
    </row>
    <row r="33" spans="10:16">
      <c r="J33" s="185"/>
      <c r="K33" s="185"/>
      <c r="L33" s="185"/>
      <c r="M33" s="185"/>
      <c r="N33" s="185"/>
      <c r="O33" s="185"/>
      <c r="P33" s="212" t="s">
        <v>225</v>
      </c>
    </row>
    <row r="34" spans="10:16">
      <c r="J34" s="185"/>
      <c r="K34" s="185"/>
      <c r="L34" s="185"/>
      <c r="M34" s="185"/>
      <c r="N34" s="185"/>
      <c r="O34" s="185"/>
      <c r="P34" s="185"/>
    </row>
    <row r="35" spans="10:16">
      <c r="J35" s="185"/>
      <c r="K35" s="185"/>
      <c r="L35" s="185"/>
      <c r="M35" s="185"/>
      <c r="N35" s="185"/>
      <c r="O35" s="185"/>
      <c r="P35" s="185"/>
    </row>
    <row r="36" spans="10:16">
      <c r="J36" s="185"/>
      <c r="K36" s="185"/>
      <c r="L36" s="185"/>
      <c r="M36" s="185"/>
      <c r="N36" s="185"/>
      <c r="O36" s="185"/>
      <c r="P36" s="185"/>
    </row>
    <row r="37" spans="10:16">
      <c r="J37" s="185"/>
      <c r="K37" s="185"/>
      <c r="L37" s="185"/>
      <c r="M37" s="185"/>
      <c r="N37" s="185"/>
      <c r="O37" s="185"/>
      <c r="P37" s="185"/>
    </row>
    <row r="38" spans="10:16">
      <c r="J38" s="185"/>
      <c r="K38" s="185"/>
      <c r="L38" s="185"/>
      <c r="M38" s="185"/>
      <c r="N38" s="185"/>
      <c r="O38" s="185"/>
      <c r="P38" s="185"/>
    </row>
    <row r="39" spans="10:16">
      <c r="J39" s="185"/>
      <c r="K39" s="185"/>
      <c r="L39" s="185"/>
      <c r="M39" s="185"/>
      <c r="N39" s="185"/>
      <c r="O39" s="185"/>
      <c r="P39" s="185"/>
    </row>
    <row r="40" spans="10:16">
      <c r="J40" s="185"/>
      <c r="K40" s="185"/>
      <c r="L40" s="185"/>
      <c r="M40" s="185"/>
      <c r="N40" s="185"/>
      <c r="O40" s="185"/>
      <c r="P40" s="185"/>
    </row>
    <row r="41" spans="10:16">
      <c r="J41" s="185"/>
      <c r="K41" s="185"/>
      <c r="L41" s="185"/>
      <c r="M41" s="185"/>
      <c r="N41" s="185"/>
      <c r="O41" s="185"/>
      <c r="P41" s="185"/>
    </row>
    <row r="42" spans="10:16">
      <c r="J42" s="185"/>
      <c r="K42" s="185"/>
      <c r="L42" s="185"/>
      <c r="M42" s="185"/>
      <c r="N42" s="185"/>
      <c r="O42" s="185"/>
      <c r="P42" s="185"/>
    </row>
  </sheetData>
  <sheetProtection sheet="1" objects="1" scenarios="1"/>
  <mergeCells count="30">
    <mergeCell ref="U18:U19"/>
    <mergeCell ref="V18:X18"/>
    <mergeCell ref="B25:C25"/>
    <mergeCell ref="A26:C26"/>
    <mergeCell ref="B19:C19"/>
    <mergeCell ref="B20:C20"/>
    <mergeCell ref="B21:C21"/>
    <mergeCell ref="B22:C22"/>
    <mergeCell ref="B23:C23"/>
    <mergeCell ref="B24:C24"/>
    <mergeCell ref="J18:K18"/>
    <mergeCell ref="L18:M18"/>
    <mergeCell ref="N18:O18"/>
    <mergeCell ref="P18:Q18"/>
    <mergeCell ref="R18:T18"/>
    <mergeCell ref="A18:C18"/>
    <mergeCell ref="D18:D19"/>
    <mergeCell ref="E18:E19"/>
    <mergeCell ref="F18:G18"/>
    <mergeCell ref="H18:I18"/>
    <mergeCell ref="A6:X6"/>
    <mergeCell ref="A7:X7"/>
    <mergeCell ref="W14:X14"/>
    <mergeCell ref="A15:X15"/>
    <mergeCell ref="A16:X16"/>
    <mergeCell ref="A1:X1"/>
    <mergeCell ref="A2:X2"/>
    <mergeCell ref="A3:X3"/>
    <mergeCell ref="A4:X4"/>
    <mergeCell ref="A5:X5"/>
  </mergeCells>
  <printOptions horizontalCentered="1"/>
  <pageMargins left="0.11811023622047245" right="0.11811023622047245" top="0.74803149606299213" bottom="0.55118110236220474" header="0.31496062992125984" footer="0.31496062992125984"/>
  <pageSetup scale="60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topLeftCell="A21" workbookViewId="0">
      <selection activeCell="O27" sqref="O27"/>
    </sheetView>
  </sheetViews>
  <sheetFormatPr baseColWidth="10" defaultRowHeight="12.75"/>
  <cols>
    <col min="1" max="1" width="5.42578125" style="35" customWidth="1"/>
    <col min="2" max="2" width="12" style="35" customWidth="1"/>
    <col min="3" max="3" width="33.140625" style="35" customWidth="1"/>
    <col min="4" max="4" width="10.5703125" style="35" customWidth="1"/>
    <col min="5" max="5" width="10.140625" style="35" customWidth="1"/>
    <col min="6" max="6" width="13.42578125" style="35" customWidth="1"/>
    <col min="7" max="7" width="12" style="35" customWidth="1"/>
    <col min="8" max="9" width="11.42578125" style="35" hidden="1" customWidth="1"/>
    <col min="10" max="10" width="9.5703125" style="35" hidden="1" customWidth="1"/>
    <col min="11" max="11" width="10" style="35" hidden="1" customWidth="1"/>
    <col min="12" max="12" width="11" style="35" hidden="1" customWidth="1"/>
    <col min="13" max="13" width="10.140625" style="35" hidden="1" customWidth="1"/>
    <col min="14" max="14" width="11" style="35" customWidth="1"/>
    <col min="15" max="15" width="9.5703125" style="35" customWidth="1"/>
    <col min="16" max="16" width="11" style="35" hidden="1" customWidth="1"/>
    <col min="17" max="17" width="8.85546875" style="35" hidden="1" customWidth="1"/>
    <col min="18" max="19" width="10" style="35" customWidth="1"/>
    <col min="20" max="20" width="9.28515625" style="35" customWidth="1"/>
    <col min="21" max="21" width="16.7109375" style="35" customWidth="1"/>
    <col min="22" max="22" width="7.140625" style="35" customWidth="1"/>
    <col min="23" max="23" width="8.5703125" style="35" customWidth="1"/>
    <col min="24" max="24" width="9.140625" style="35" customWidth="1"/>
    <col min="25" max="25" width="15.42578125" style="35" customWidth="1"/>
    <col min="26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391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982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S8" s="33"/>
    </row>
    <row r="9" spans="1:24">
      <c r="A9" s="31" t="s">
        <v>36</v>
      </c>
      <c r="B9" s="31"/>
      <c r="C9" s="31" t="s">
        <v>983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>
      <c r="A10" s="31" t="s">
        <v>0</v>
      </c>
      <c r="B10" s="44"/>
      <c r="C10" s="31" t="s">
        <v>113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31" t="s">
        <v>62</v>
      </c>
      <c r="B11" s="44"/>
      <c r="C11" s="31" t="s">
        <v>984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31" t="s">
        <v>6</v>
      </c>
      <c r="B12" s="44"/>
      <c r="C12" s="31" t="s">
        <v>985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25" t="s">
        <v>38</v>
      </c>
      <c r="B13" s="25"/>
      <c r="C13" s="41" t="s">
        <v>986</v>
      </c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T13" s="45"/>
      <c r="U13" s="45"/>
      <c r="X13" s="45"/>
    </row>
    <row r="14" spans="1:24">
      <c r="A14" s="383" t="s">
        <v>3</v>
      </c>
      <c r="B14" s="383"/>
      <c r="C14" s="383"/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383"/>
      <c r="W14" s="383"/>
      <c r="X14" s="383"/>
    </row>
    <row r="15" spans="1:24" ht="25.5" customHeight="1">
      <c r="A15" s="373" t="s">
        <v>987</v>
      </c>
      <c r="B15" s="373"/>
      <c r="C15" s="373"/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</row>
    <row r="16" spans="1:2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4" ht="12.75" customHeight="1">
      <c r="A17" s="374" t="s">
        <v>4</v>
      </c>
      <c r="B17" s="387"/>
      <c r="C17" s="375"/>
      <c r="D17" s="388" t="s">
        <v>7</v>
      </c>
      <c r="E17" s="388" t="s">
        <v>17</v>
      </c>
      <c r="F17" s="384" t="s">
        <v>18</v>
      </c>
      <c r="G17" s="386"/>
      <c r="H17" s="384" t="s">
        <v>19</v>
      </c>
      <c r="I17" s="386"/>
      <c r="J17" s="374" t="s">
        <v>13</v>
      </c>
      <c r="K17" s="375"/>
      <c r="L17" s="374" t="s">
        <v>9</v>
      </c>
      <c r="M17" s="375"/>
      <c r="N17" s="374" t="s">
        <v>12</v>
      </c>
      <c r="O17" s="375"/>
      <c r="P17" s="374" t="s">
        <v>14</v>
      </c>
      <c r="Q17" s="375"/>
      <c r="R17" s="393" t="s">
        <v>27</v>
      </c>
      <c r="S17" s="393"/>
      <c r="T17" s="393"/>
      <c r="U17" s="397" t="s">
        <v>28</v>
      </c>
      <c r="V17" s="384" t="s">
        <v>30</v>
      </c>
      <c r="W17" s="385"/>
      <c r="X17" s="386"/>
    </row>
    <row r="18" spans="1:24">
      <c r="A18" s="2" t="s">
        <v>16</v>
      </c>
      <c r="B18" s="393" t="s">
        <v>5</v>
      </c>
      <c r="C18" s="393"/>
      <c r="D18" s="389"/>
      <c r="E18" s="389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97"/>
      <c r="V18" s="8" t="s">
        <v>31</v>
      </c>
      <c r="W18" s="8" t="s">
        <v>32</v>
      </c>
      <c r="X18" s="8" t="s">
        <v>33</v>
      </c>
    </row>
    <row r="19" spans="1:24" ht="45" customHeight="1">
      <c r="A19" s="9">
        <v>1</v>
      </c>
      <c r="B19" s="378" t="s">
        <v>988</v>
      </c>
      <c r="C19" s="379"/>
      <c r="D19" s="18" t="s">
        <v>41</v>
      </c>
      <c r="E19" s="18">
        <v>25</v>
      </c>
      <c r="F19" s="17">
        <f t="shared" ref="F19:F26" si="0">$F$28*E19/100</f>
        <v>1249461</v>
      </c>
      <c r="G19" s="17">
        <f>$G$28*E19/100</f>
        <v>1180749.25</v>
      </c>
      <c r="H19" s="87">
        <f>J19+L19+N19+P19</f>
        <v>18</v>
      </c>
      <c r="I19" s="5">
        <f>K19+M19+O19+Q19</f>
        <v>25</v>
      </c>
      <c r="J19" s="9">
        <v>8</v>
      </c>
      <c r="K19" s="37">
        <v>9</v>
      </c>
      <c r="L19" s="9">
        <v>5</v>
      </c>
      <c r="M19" s="5">
        <v>8</v>
      </c>
      <c r="N19" s="9">
        <v>5</v>
      </c>
      <c r="O19" s="5">
        <v>8</v>
      </c>
      <c r="P19" s="9"/>
      <c r="Q19" s="5"/>
      <c r="R19" s="86">
        <f t="shared" ref="R19:S28" si="1">J19+L19+N19+P19</f>
        <v>18</v>
      </c>
      <c r="S19" s="86">
        <f t="shared" si="1"/>
        <v>25</v>
      </c>
      <c r="T19" s="86">
        <f>S19-R19</f>
        <v>7</v>
      </c>
      <c r="U19" s="24"/>
      <c r="V19" s="5">
        <f>O19/N19*100</f>
        <v>160</v>
      </c>
      <c r="W19" s="5">
        <f>G19/F19*100</f>
        <v>94.500688696966122</v>
      </c>
      <c r="X19" s="5">
        <f>V19/W19*100</f>
        <v>169.31093540817409</v>
      </c>
    </row>
    <row r="20" spans="1:24" ht="45" customHeight="1">
      <c r="A20" s="9">
        <v>2</v>
      </c>
      <c r="B20" s="378" t="s">
        <v>989</v>
      </c>
      <c r="C20" s="379"/>
      <c r="D20" s="18" t="s">
        <v>990</v>
      </c>
      <c r="E20" s="18">
        <v>10</v>
      </c>
      <c r="F20" s="17">
        <f t="shared" si="0"/>
        <v>499784.4</v>
      </c>
      <c r="G20" s="17">
        <f t="shared" ref="G20:G26" si="2">$G$28*E20/100</f>
        <v>472299.7</v>
      </c>
      <c r="H20" s="87">
        <f t="shared" ref="H20:I27" si="3">J20+L20+N20+P20</f>
        <v>13</v>
      </c>
      <c r="I20" s="5">
        <f t="shared" si="3"/>
        <v>126</v>
      </c>
      <c r="J20" s="9">
        <v>3</v>
      </c>
      <c r="K20" s="37">
        <v>20</v>
      </c>
      <c r="L20" s="9">
        <v>5</v>
      </c>
      <c r="M20" s="5">
        <v>50</v>
      </c>
      <c r="N20" s="9">
        <v>5</v>
      </c>
      <c r="O20" s="5">
        <v>56</v>
      </c>
      <c r="P20" s="9"/>
      <c r="Q20" s="5"/>
      <c r="R20" s="86">
        <f t="shared" si="1"/>
        <v>13</v>
      </c>
      <c r="S20" s="86">
        <f t="shared" si="1"/>
        <v>126</v>
      </c>
      <c r="T20" s="86">
        <f t="shared" ref="T20:T28" si="4">S20-R20</f>
        <v>113</v>
      </c>
      <c r="U20" s="7"/>
      <c r="V20" s="5">
        <f t="shared" ref="V20:V28" si="5">O20/N20*100</f>
        <v>1120</v>
      </c>
      <c r="W20" s="5">
        <f t="shared" ref="W20:W28" si="6">G20/F20*100</f>
        <v>94.500688696966122</v>
      </c>
      <c r="X20" s="5">
        <f t="shared" ref="X20:X28" si="7">V20/W20*100</f>
        <v>1185.1765478572186</v>
      </c>
    </row>
    <row r="21" spans="1:24" ht="45" customHeight="1">
      <c r="A21" s="9">
        <v>3</v>
      </c>
      <c r="B21" s="378" t="s">
        <v>991</v>
      </c>
      <c r="C21" s="379"/>
      <c r="D21" s="18" t="s">
        <v>47</v>
      </c>
      <c r="E21" s="18">
        <v>20</v>
      </c>
      <c r="F21" s="17">
        <f t="shared" si="0"/>
        <v>999568.8</v>
      </c>
      <c r="G21" s="17">
        <f t="shared" si="2"/>
        <v>944599.4</v>
      </c>
      <c r="H21" s="87">
        <f t="shared" si="3"/>
        <v>10</v>
      </c>
      <c r="I21" s="5">
        <f t="shared" si="3"/>
        <v>12</v>
      </c>
      <c r="J21" s="9">
        <v>6</v>
      </c>
      <c r="K21" s="37">
        <v>6</v>
      </c>
      <c r="L21" s="9">
        <v>2</v>
      </c>
      <c r="M21" s="5">
        <v>4</v>
      </c>
      <c r="N21" s="9">
        <v>2</v>
      </c>
      <c r="O21" s="5">
        <v>2</v>
      </c>
      <c r="P21" s="9"/>
      <c r="Q21" s="5"/>
      <c r="R21" s="86">
        <f t="shared" si="1"/>
        <v>10</v>
      </c>
      <c r="S21" s="86">
        <f t="shared" si="1"/>
        <v>12</v>
      </c>
      <c r="T21" s="86">
        <f t="shared" si="4"/>
        <v>2</v>
      </c>
      <c r="U21" s="7"/>
      <c r="V21" s="5">
        <f t="shared" si="5"/>
        <v>100</v>
      </c>
      <c r="W21" s="5">
        <f t="shared" si="6"/>
        <v>94.500688696966122</v>
      </c>
      <c r="X21" s="5">
        <f t="shared" si="7"/>
        <v>105.81933463010881</v>
      </c>
    </row>
    <row r="22" spans="1:24" ht="45" customHeight="1">
      <c r="A22" s="9">
        <v>4</v>
      </c>
      <c r="B22" s="378" t="s">
        <v>992</v>
      </c>
      <c r="C22" s="379"/>
      <c r="D22" s="18" t="s">
        <v>88</v>
      </c>
      <c r="E22" s="18">
        <v>5</v>
      </c>
      <c r="F22" s="17">
        <f t="shared" si="0"/>
        <v>249892.2</v>
      </c>
      <c r="G22" s="17">
        <f t="shared" si="2"/>
        <v>236149.85</v>
      </c>
      <c r="H22" s="87">
        <f t="shared" si="3"/>
        <v>5</v>
      </c>
      <c r="I22" s="5">
        <f t="shared" si="3"/>
        <v>0</v>
      </c>
      <c r="J22" s="9">
        <v>3</v>
      </c>
      <c r="K22" s="37">
        <v>0</v>
      </c>
      <c r="L22" s="9">
        <v>1</v>
      </c>
      <c r="M22" s="5">
        <v>0</v>
      </c>
      <c r="N22" s="9">
        <v>1</v>
      </c>
      <c r="O22" s="5">
        <v>0</v>
      </c>
      <c r="P22" s="9"/>
      <c r="Q22" s="5"/>
      <c r="R22" s="86">
        <f t="shared" si="1"/>
        <v>5</v>
      </c>
      <c r="S22" s="86">
        <f t="shared" si="1"/>
        <v>0</v>
      </c>
      <c r="T22" s="86">
        <f t="shared" si="4"/>
        <v>-5</v>
      </c>
      <c r="U22" s="7"/>
      <c r="V22" s="5">
        <f t="shared" si="5"/>
        <v>0</v>
      </c>
      <c r="W22" s="5">
        <f t="shared" si="6"/>
        <v>94.500688696966122</v>
      </c>
      <c r="X22" s="5">
        <f t="shared" si="7"/>
        <v>0</v>
      </c>
    </row>
    <row r="23" spans="1:24" ht="45" customHeight="1">
      <c r="A23" s="9">
        <v>5</v>
      </c>
      <c r="B23" s="378" t="s">
        <v>993</v>
      </c>
      <c r="C23" s="379"/>
      <c r="D23" s="18" t="s">
        <v>862</v>
      </c>
      <c r="E23" s="18">
        <v>20</v>
      </c>
      <c r="F23" s="17">
        <f t="shared" si="0"/>
        <v>999568.8</v>
      </c>
      <c r="G23" s="17">
        <f t="shared" si="2"/>
        <v>944599.4</v>
      </c>
      <c r="H23" s="87">
        <f t="shared" si="3"/>
        <v>370</v>
      </c>
      <c r="I23" s="5">
        <f t="shared" si="3"/>
        <v>392</v>
      </c>
      <c r="J23" s="9">
        <v>220</v>
      </c>
      <c r="K23" s="37">
        <v>220</v>
      </c>
      <c r="L23" s="9">
        <v>75</v>
      </c>
      <c r="M23" s="5">
        <v>94</v>
      </c>
      <c r="N23" s="9">
        <v>75</v>
      </c>
      <c r="O23" s="5">
        <v>78</v>
      </c>
      <c r="P23" s="9"/>
      <c r="Q23" s="5"/>
      <c r="R23" s="86">
        <f t="shared" si="1"/>
        <v>370</v>
      </c>
      <c r="S23" s="86">
        <f t="shared" si="1"/>
        <v>392</v>
      </c>
      <c r="T23" s="86">
        <f t="shared" si="4"/>
        <v>22</v>
      </c>
      <c r="U23" s="7"/>
      <c r="V23" s="5">
        <f t="shared" si="5"/>
        <v>104</v>
      </c>
      <c r="W23" s="5">
        <f t="shared" si="6"/>
        <v>94.500688696966122</v>
      </c>
      <c r="X23" s="5">
        <f t="shared" si="7"/>
        <v>110.05210801531318</v>
      </c>
    </row>
    <row r="24" spans="1:24" ht="45" customHeight="1">
      <c r="A24" s="9">
        <v>6</v>
      </c>
      <c r="B24" s="378" t="s">
        <v>994</v>
      </c>
      <c r="C24" s="379"/>
      <c r="D24" s="18" t="s">
        <v>995</v>
      </c>
      <c r="E24" s="18">
        <v>5</v>
      </c>
      <c r="F24" s="17">
        <f t="shared" si="0"/>
        <v>249892.2</v>
      </c>
      <c r="G24" s="17">
        <f t="shared" si="2"/>
        <v>236149.85</v>
      </c>
      <c r="H24" s="87">
        <f t="shared" si="3"/>
        <v>9</v>
      </c>
      <c r="I24" s="5">
        <f t="shared" si="3"/>
        <v>45</v>
      </c>
      <c r="J24" s="9">
        <v>5</v>
      </c>
      <c r="K24" s="37">
        <v>5</v>
      </c>
      <c r="L24" s="9">
        <v>2</v>
      </c>
      <c r="M24" s="5">
        <v>19</v>
      </c>
      <c r="N24" s="9">
        <v>2</v>
      </c>
      <c r="O24" s="5">
        <v>21</v>
      </c>
      <c r="P24" s="9"/>
      <c r="Q24" s="5"/>
      <c r="R24" s="86">
        <f t="shared" si="1"/>
        <v>9</v>
      </c>
      <c r="S24" s="86">
        <f t="shared" si="1"/>
        <v>45</v>
      </c>
      <c r="T24" s="86">
        <f t="shared" si="4"/>
        <v>36</v>
      </c>
      <c r="U24" s="7"/>
      <c r="V24" s="5">
        <f t="shared" si="5"/>
        <v>1050</v>
      </c>
      <c r="W24" s="5">
        <f t="shared" si="6"/>
        <v>94.500688696966122</v>
      </c>
      <c r="X24" s="5">
        <f t="shared" si="7"/>
        <v>1111.1030136161426</v>
      </c>
    </row>
    <row r="25" spans="1:24" ht="45" customHeight="1">
      <c r="A25" s="9">
        <v>7</v>
      </c>
      <c r="B25" s="378" t="s">
        <v>996</v>
      </c>
      <c r="C25" s="379"/>
      <c r="D25" s="18" t="s">
        <v>997</v>
      </c>
      <c r="E25" s="18">
        <v>10</v>
      </c>
      <c r="F25" s="17">
        <f t="shared" si="0"/>
        <v>499784.4</v>
      </c>
      <c r="G25" s="17">
        <f t="shared" si="2"/>
        <v>472299.7</v>
      </c>
      <c r="H25" s="87">
        <f t="shared" si="3"/>
        <v>9</v>
      </c>
      <c r="I25" s="5">
        <f t="shared" si="3"/>
        <v>21</v>
      </c>
      <c r="J25" s="9">
        <v>5</v>
      </c>
      <c r="K25" s="37">
        <v>5</v>
      </c>
      <c r="L25" s="9">
        <v>2</v>
      </c>
      <c r="M25" s="5">
        <v>10</v>
      </c>
      <c r="N25" s="9">
        <v>2</v>
      </c>
      <c r="O25" s="5">
        <v>6</v>
      </c>
      <c r="P25" s="9"/>
      <c r="Q25" s="5"/>
      <c r="R25" s="86">
        <f t="shared" si="1"/>
        <v>9</v>
      </c>
      <c r="S25" s="86">
        <f t="shared" si="1"/>
        <v>21</v>
      </c>
      <c r="T25" s="86">
        <f t="shared" si="4"/>
        <v>12</v>
      </c>
      <c r="U25" s="7"/>
      <c r="V25" s="5">
        <f t="shared" si="5"/>
        <v>300</v>
      </c>
      <c r="W25" s="5">
        <f t="shared" si="6"/>
        <v>94.500688696966122</v>
      </c>
      <c r="X25" s="5">
        <f t="shared" si="7"/>
        <v>317.45800389032644</v>
      </c>
    </row>
    <row r="26" spans="1:24" ht="45" customHeight="1">
      <c r="A26" s="9">
        <v>8</v>
      </c>
      <c r="B26" s="378" t="s">
        <v>998</v>
      </c>
      <c r="C26" s="379"/>
      <c r="D26" s="18" t="s">
        <v>88</v>
      </c>
      <c r="E26" s="18">
        <v>5</v>
      </c>
      <c r="F26" s="17">
        <f t="shared" si="0"/>
        <v>249892.2</v>
      </c>
      <c r="G26" s="17">
        <f t="shared" si="2"/>
        <v>236149.85</v>
      </c>
      <c r="H26" s="87">
        <f t="shared" si="3"/>
        <v>15</v>
      </c>
      <c r="I26" s="5">
        <f t="shared" si="3"/>
        <v>65</v>
      </c>
      <c r="J26" s="9">
        <v>9</v>
      </c>
      <c r="K26" s="37">
        <v>9</v>
      </c>
      <c r="L26" s="9">
        <v>3</v>
      </c>
      <c r="M26" s="5">
        <v>18</v>
      </c>
      <c r="N26" s="9">
        <v>3</v>
      </c>
      <c r="O26" s="5">
        <v>38</v>
      </c>
      <c r="P26" s="9"/>
      <c r="Q26" s="5"/>
      <c r="R26" s="86">
        <f t="shared" si="1"/>
        <v>15</v>
      </c>
      <c r="S26" s="86">
        <f t="shared" si="1"/>
        <v>65</v>
      </c>
      <c r="T26" s="86">
        <f t="shared" si="4"/>
        <v>50</v>
      </c>
      <c r="U26" s="7"/>
      <c r="V26" s="5">
        <f t="shared" si="5"/>
        <v>1266.6666666666665</v>
      </c>
      <c r="W26" s="5">
        <f t="shared" si="6"/>
        <v>94.500688696966122</v>
      </c>
      <c r="X26" s="5">
        <f t="shared" si="7"/>
        <v>1340.378238648045</v>
      </c>
    </row>
    <row r="27" spans="1:24" ht="45" customHeight="1">
      <c r="A27" s="9"/>
      <c r="B27" s="378"/>
      <c r="C27" s="379"/>
      <c r="D27" s="18"/>
      <c r="E27" s="18"/>
      <c r="F27" s="337"/>
      <c r="G27" s="337"/>
      <c r="H27" s="87">
        <f t="shared" si="3"/>
        <v>0</v>
      </c>
      <c r="I27" s="5">
        <f t="shared" si="3"/>
        <v>0</v>
      </c>
      <c r="J27" s="9"/>
      <c r="K27" s="37"/>
      <c r="L27" s="9"/>
      <c r="M27" s="5"/>
      <c r="N27" s="9"/>
      <c r="O27" s="5"/>
      <c r="P27" s="9"/>
      <c r="Q27" s="5"/>
      <c r="R27" s="86"/>
      <c r="S27" s="86"/>
      <c r="T27" s="86"/>
      <c r="U27" s="37"/>
      <c r="V27" s="5" t="e">
        <f t="shared" si="5"/>
        <v>#DIV/0!</v>
      </c>
      <c r="W27" s="5"/>
      <c r="X27" s="5"/>
    </row>
    <row r="28" spans="1:24" s="1" customFormat="1" ht="36.75" customHeight="1">
      <c r="A28" s="390" t="s">
        <v>24</v>
      </c>
      <c r="B28" s="391"/>
      <c r="C28" s="392"/>
      <c r="D28" s="18"/>
      <c r="E28" s="18">
        <f>SUM(E19:E27)</f>
        <v>100</v>
      </c>
      <c r="F28" s="19">
        <v>4997844</v>
      </c>
      <c r="G28" s="39">
        <v>4722997</v>
      </c>
      <c r="H28" s="18">
        <f t="shared" ref="H28:Q28" si="8">SUM(H19:H27)</f>
        <v>449</v>
      </c>
      <c r="I28" s="53">
        <f t="shared" si="8"/>
        <v>686</v>
      </c>
      <c r="J28" s="53">
        <f t="shared" si="8"/>
        <v>259</v>
      </c>
      <c r="K28" s="53">
        <f t="shared" si="8"/>
        <v>274</v>
      </c>
      <c r="L28" s="53">
        <f t="shared" si="8"/>
        <v>95</v>
      </c>
      <c r="M28" s="53">
        <f t="shared" si="8"/>
        <v>203</v>
      </c>
      <c r="N28" s="53">
        <f t="shared" si="8"/>
        <v>95</v>
      </c>
      <c r="O28" s="53">
        <f t="shared" si="8"/>
        <v>209</v>
      </c>
      <c r="P28" s="53">
        <f t="shared" si="8"/>
        <v>0</v>
      </c>
      <c r="Q28" s="53">
        <f t="shared" si="8"/>
        <v>0</v>
      </c>
      <c r="R28" s="87">
        <f t="shared" si="1"/>
        <v>449</v>
      </c>
      <c r="S28" s="87">
        <f t="shared" si="1"/>
        <v>686</v>
      </c>
      <c r="T28" s="87">
        <f t="shared" si="4"/>
        <v>237</v>
      </c>
      <c r="U28" s="87"/>
      <c r="V28" s="5">
        <f t="shared" si="5"/>
        <v>220.00000000000003</v>
      </c>
      <c r="W28" s="5">
        <f t="shared" si="6"/>
        <v>94.500688696966122</v>
      </c>
      <c r="X28" s="5">
        <f t="shared" si="7"/>
        <v>232.80253618623939</v>
      </c>
    </row>
    <row r="29" spans="1:24" s="6" customFormat="1" ht="14.25" customHeight="1">
      <c r="F29" s="10"/>
    </row>
    <row r="30" spans="1:24" s="6" customFormat="1" ht="14.25" customHeight="1">
      <c r="B30" s="11" t="s">
        <v>25</v>
      </c>
      <c r="F30" s="10"/>
      <c r="H30" s="6" t="s">
        <v>26</v>
      </c>
    </row>
  </sheetData>
  <sheetProtection sheet="1" objects="1" scenarios="1"/>
  <mergeCells count="32">
    <mergeCell ref="A6:X6"/>
    <mergeCell ref="A1:X1"/>
    <mergeCell ref="A2:X2"/>
    <mergeCell ref="A3:X3"/>
    <mergeCell ref="A4:X4"/>
    <mergeCell ref="A5:X5"/>
    <mergeCell ref="B18:C18"/>
    <mergeCell ref="A7:X7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B25:C25"/>
    <mergeCell ref="B26:C26"/>
    <mergeCell ref="B27:C27"/>
    <mergeCell ref="A28:C28"/>
    <mergeCell ref="B19:C19"/>
    <mergeCell ref="B20:C20"/>
    <mergeCell ref="B21:C21"/>
    <mergeCell ref="B22:C22"/>
    <mergeCell ref="B23:C23"/>
    <mergeCell ref="B24:C24"/>
  </mergeCells>
  <pageMargins left="0.11811023622047245" right="0.11811023622047245" top="0.74803149606299213" bottom="0.55118110236220474" header="0.31496062992125984" footer="0.31496062992125984"/>
  <pageSetup scale="70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2"/>
  <sheetViews>
    <sheetView topLeftCell="D13" workbookViewId="0">
      <selection activeCell="U28" sqref="U28"/>
    </sheetView>
  </sheetViews>
  <sheetFormatPr baseColWidth="10" defaultRowHeight="12.75"/>
  <cols>
    <col min="1" max="1" width="9.5703125" style="27" customWidth="1"/>
    <col min="2" max="2" width="7.140625" style="27" customWidth="1"/>
    <col min="3" max="3" width="30.85546875" style="27" customWidth="1"/>
    <col min="4" max="5" width="11.7109375" style="27" customWidth="1"/>
    <col min="6" max="6" width="11.140625" style="27" customWidth="1"/>
    <col min="7" max="7" width="10.85546875" style="27" customWidth="1"/>
    <col min="8" max="9" width="8.85546875" style="27" hidden="1" customWidth="1"/>
    <col min="10" max="10" width="10.28515625" style="27" hidden="1" customWidth="1"/>
    <col min="11" max="13" width="8.85546875" style="27" hidden="1" customWidth="1"/>
    <col min="14" max="15" width="8.85546875" style="27" customWidth="1"/>
    <col min="16" max="17" width="8.85546875" style="27" hidden="1" customWidth="1"/>
    <col min="18" max="20" width="8.85546875" style="27" customWidth="1"/>
    <col min="21" max="21" width="23" style="27" customWidth="1"/>
    <col min="22" max="23" width="8.85546875" style="27" customWidth="1"/>
    <col min="24" max="24" width="11.140625" style="27" customWidth="1"/>
    <col min="25" max="25" width="11.7109375" style="27" customWidth="1"/>
    <col min="26" max="16384" width="11.42578125" style="27"/>
  </cols>
  <sheetData>
    <row r="1" spans="1:24">
      <c r="A1" s="435"/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  <c r="V1" s="435"/>
      <c r="W1" s="435"/>
      <c r="X1" s="435"/>
    </row>
    <row r="2" spans="1:24">
      <c r="A2" s="435" t="s">
        <v>498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35"/>
      <c r="U2" s="435"/>
      <c r="V2" s="435"/>
      <c r="W2" s="435"/>
      <c r="X2" s="435"/>
    </row>
    <row r="3" spans="1:24">
      <c r="A3" s="435" t="s">
        <v>15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5"/>
      <c r="W3" s="435"/>
      <c r="X3" s="435"/>
    </row>
    <row r="4" spans="1:24" ht="12.75" hidden="1" customHeight="1">
      <c r="A4" s="373" t="s">
        <v>49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V4" s="373"/>
      <c r="W4" s="373"/>
      <c r="X4" s="373"/>
    </row>
    <row r="5" spans="1:24" ht="12.75" hidden="1" customHeight="1">
      <c r="A5" s="373" t="s">
        <v>51</v>
      </c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  <c r="U5" s="373"/>
      <c r="V5" s="373"/>
      <c r="W5" s="373"/>
      <c r="X5" s="373"/>
    </row>
    <row r="6" spans="1:24" ht="12.75" customHeight="1">
      <c r="A6" s="373" t="s">
        <v>50</v>
      </c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</row>
    <row r="7" spans="1:24" hidden="1">
      <c r="A7" s="373" t="s">
        <v>59</v>
      </c>
      <c r="B7" s="373"/>
      <c r="C7" s="373"/>
      <c r="D7" s="373"/>
      <c r="E7" s="373"/>
      <c r="F7" s="373"/>
      <c r="G7" s="373"/>
      <c r="H7" s="373"/>
      <c r="I7" s="373"/>
      <c r="J7" s="373"/>
      <c r="K7" s="373"/>
      <c r="L7" s="373"/>
      <c r="M7" s="373"/>
      <c r="N7" s="373"/>
      <c r="O7" s="373"/>
      <c r="P7" s="373"/>
      <c r="Q7" s="373"/>
      <c r="R7" s="373"/>
      <c r="S7" s="373"/>
      <c r="T7" s="373"/>
      <c r="U7" s="373"/>
      <c r="V7" s="373"/>
      <c r="W7" s="373"/>
      <c r="X7" s="373"/>
    </row>
    <row r="8" spans="1:24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24">
      <c r="A9" s="159" t="s">
        <v>427</v>
      </c>
      <c r="B9" s="160">
        <v>134</v>
      </c>
      <c r="C9" s="161" t="s">
        <v>481</v>
      </c>
      <c r="D9" s="162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</row>
    <row r="10" spans="1:24" ht="13.5" customHeight="1">
      <c r="A10" s="159" t="s">
        <v>0</v>
      </c>
      <c r="B10" s="160">
        <v>6</v>
      </c>
      <c r="C10" s="161" t="s">
        <v>482</v>
      </c>
      <c r="D10" s="162"/>
      <c r="E10" s="184"/>
      <c r="F10" s="184"/>
      <c r="G10" s="184"/>
      <c r="H10" s="184"/>
      <c r="I10" s="184"/>
      <c r="J10" s="184"/>
      <c r="K10" s="184"/>
      <c r="L10" s="187"/>
      <c r="M10" s="187"/>
      <c r="N10" s="187"/>
      <c r="O10" s="187"/>
      <c r="P10" s="187"/>
      <c r="Q10" s="187"/>
    </row>
    <row r="11" spans="1:24" ht="12.75" customHeight="1">
      <c r="A11" s="159" t="s">
        <v>430</v>
      </c>
      <c r="B11" s="160">
        <v>10</v>
      </c>
      <c r="C11" s="161" t="s">
        <v>499</v>
      </c>
      <c r="D11" s="162"/>
      <c r="E11" s="184"/>
      <c r="F11" s="184"/>
      <c r="G11" s="184"/>
      <c r="H11" s="184"/>
      <c r="I11" s="184"/>
      <c r="J11" s="184"/>
      <c r="K11" s="184"/>
      <c r="L11" s="187"/>
      <c r="M11" s="187"/>
      <c r="N11" s="187"/>
      <c r="O11" s="187"/>
      <c r="P11" s="187"/>
      <c r="Q11" s="187"/>
    </row>
    <row r="12" spans="1:24" ht="12" customHeight="1">
      <c r="A12" s="159" t="s">
        <v>6</v>
      </c>
      <c r="B12" s="163">
        <v>16</v>
      </c>
      <c r="C12" s="161" t="s">
        <v>484</v>
      </c>
      <c r="D12" s="162"/>
      <c r="E12" s="184"/>
      <c r="F12" s="184"/>
      <c r="G12" s="184"/>
      <c r="H12" s="184"/>
      <c r="I12" s="184"/>
      <c r="J12" s="184"/>
      <c r="K12" s="184"/>
      <c r="L12" s="187"/>
      <c r="M12" s="187"/>
      <c r="N12" s="187"/>
      <c r="O12" s="187"/>
      <c r="P12" s="187"/>
      <c r="Q12" s="187"/>
    </row>
    <row r="13" spans="1:24" ht="12.75" customHeight="1">
      <c r="A13" s="159" t="s">
        <v>416</v>
      </c>
      <c r="B13" s="160">
        <v>10</v>
      </c>
      <c r="C13" s="161" t="s">
        <v>500</v>
      </c>
      <c r="D13" s="162"/>
      <c r="E13" s="184"/>
      <c r="F13" s="184"/>
      <c r="G13" s="184"/>
      <c r="H13" s="184"/>
      <c r="I13" s="184"/>
      <c r="J13" s="184"/>
      <c r="K13" s="184"/>
      <c r="L13" s="187"/>
      <c r="M13" s="187"/>
      <c r="N13" s="187"/>
      <c r="O13" s="187"/>
      <c r="P13" s="187"/>
      <c r="Q13" s="187"/>
    </row>
    <row r="14" spans="1:24">
      <c r="A14" s="184"/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7"/>
      <c r="M14" s="187"/>
      <c r="N14" s="187"/>
      <c r="O14" s="187"/>
      <c r="P14" s="187"/>
      <c r="Q14" s="187"/>
      <c r="T14" s="188"/>
      <c r="U14" s="189"/>
      <c r="X14" s="188"/>
    </row>
    <row r="15" spans="1:24">
      <c r="A15" s="485" t="s">
        <v>3</v>
      </c>
      <c r="B15" s="485"/>
      <c r="C15" s="485"/>
      <c r="D15" s="485"/>
      <c r="E15" s="485"/>
      <c r="F15" s="485"/>
      <c r="G15" s="485"/>
      <c r="H15" s="485"/>
      <c r="I15" s="485"/>
      <c r="J15" s="485"/>
      <c r="K15" s="485"/>
      <c r="L15" s="485"/>
      <c r="M15" s="485"/>
      <c r="N15" s="485"/>
      <c r="O15" s="485"/>
      <c r="P15" s="485"/>
      <c r="Q15" s="485"/>
      <c r="R15" s="485"/>
      <c r="S15" s="485"/>
      <c r="T15" s="485"/>
      <c r="U15" s="485"/>
      <c r="V15" s="485"/>
      <c r="W15" s="485"/>
      <c r="X15" s="485"/>
    </row>
    <row r="16" spans="1:24" ht="25.5" customHeight="1">
      <c r="A16" s="485" t="s">
        <v>501</v>
      </c>
      <c r="B16" s="485"/>
      <c r="C16" s="485"/>
      <c r="D16" s="485"/>
      <c r="E16" s="485"/>
      <c r="F16" s="485"/>
      <c r="G16" s="485"/>
      <c r="H16" s="485"/>
      <c r="I16" s="485"/>
      <c r="J16" s="485"/>
      <c r="K16" s="485"/>
      <c r="L16" s="485"/>
      <c r="M16" s="485"/>
      <c r="N16" s="485"/>
      <c r="O16" s="485"/>
      <c r="P16" s="485"/>
      <c r="Q16" s="485"/>
      <c r="R16" s="485"/>
      <c r="S16" s="485"/>
      <c r="T16" s="485"/>
      <c r="U16" s="485"/>
      <c r="V16" s="485"/>
      <c r="W16" s="485"/>
      <c r="X16" s="485"/>
    </row>
    <row r="17" spans="1:26">
      <c r="A17" s="187"/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</row>
    <row r="18" spans="1:26" ht="12.75" customHeight="1">
      <c r="A18" s="384" t="s">
        <v>4</v>
      </c>
      <c r="B18" s="385"/>
      <c r="C18" s="386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84" t="s">
        <v>13</v>
      </c>
      <c r="K18" s="386"/>
      <c r="L18" s="384" t="s">
        <v>9</v>
      </c>
      <c r="M18" s="386"/>
      <c r="N18" s="384" t="s">
        <v>12</v>
      </c>
      <c r="O18" s="386"/>
      <c r="P18" s="384" t="s">
        <v>14</v>
      </c>
      <c r="Q18" s="386"/>
      <c r="R18" s="481" t="s">
        <v>27</v>
      </c>
      <c r="S18" s="481"/>
      <c r="T18" s="481"/>
      <c r="U18" s="489" t="s">
        <v>28</v>
      </c>
      <c r="V18" s="384" t="s">
        <v>30</v>
      </c>
      <c r="W18" s="385"/>
      <c r="X18" s="386"/>
    </row>
    <row r="19" spans="1:26" ht="24.75" customHeight="1">
      <c r="A19" s="168" t="s">
        <v>16</v>
      </c>
      <c r="B19" s="481" t="s">
        <v>5</v>
      </c>
      <c r="C19" s="481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190" t="s">
        <v>10</v>
      </c>
      <c r="K19" s="190" t="s">
        <v>11</v>
      </c>
      <c r="L19" s="190" t="s">
        <v>10</v>
      </c>
      <c r="M19" s="190" t="s">
        <v>11</v>
      </c>
      <c r="N19" s="190" t="s">
        <v>10</v>
      </c>
      <c r="O19" s="190" t="s">
        <v>11</v>
      </c>
      <c r="P19" s="190" t="s">
        <v>10</v>
      </c>
      <c r="Q19" s="190" t="s">
        <v>11</v>
      </c>
      <c r="R19" s="190" t="s">
        <v>10</v>
      </c>
      <c r="S19" s="190" t="s">
        <v>11</v>
      </c>
      <c r="T19" s="190" t="s">
        <v>29</v>
      </c>
      <c r="U19" s="489"/>
      <c r="V19" s="8" t="s">
        <v>31</v>
      </c>
      <c r="W19" s="8" t="s">
        <v>32</v>
      </c>
      <c r="X19" s="8" t="s">
        <v>33</v>
      </c>
    </row>
    <row r="20" spans="1:26" ht="47.25" customHeight="1">
      <c r="A20" s="191">
        <v>1</v>
      </c>
      <c r="B20" s="490" t="s">
        <v>502</v>
      </c>
      <c r="C20" s="491"/>
      <c r="D20" s="192" t="s">
        <v>77</v>
      </c>
      <c r="E20" s="192">
        <v>30</v>
      </c>
      <c r="F20" s="17">
        <f>$F$31*E20/100</f>
        <v>342421.8</v>
      </c>
      <c r="G20" s="17">
        <f>$G$31*E20/100</f>
        <v>295119.59999999998</v>
      </c>
      <c r="H20" s="193">
        <f t="shared" ref="H20:I23" si="0">J20+L20+N20+P20</f>
        <v>45</v>
      </c>
      <c r="I20" s="193">
        <f t="shared" si="0"/>
        <v>58</v>
      </c>
      <c r="J20" s="191">
        <v>15</v>
      </c>
      <c r="K20" s="194">
        <v>15</v>
      </c>
      <c r="L20" s="191">
        <v>15</v>
      </c>
      <c r="M20" s="194">
        <v>19</v>
      </c>
      <c r="N20" s="191">
        <v>15</v>
      </c>
      <c r="O20" s="194">
        <v>24</v>
      </c>
      <c r="P20" s="191"/>
      <c r="Q20" s="195"/>
      <c r="R20" s="196">
        <f>J20+L20+N20+P20</f>
        <v>45</v>
      </c>
      <c r="S20" s="196">
        <f>K20+M20+O20+Q20</f>
        <v>58</v>
      </c>
      <c r="T20" s="196">
        <f>S20-R20</f>
        <v>13</v>
      </c>
      <c r="U20" s="21" t="s">
        <v>503</v>
      </c>
      <c r="V20" s="197">
        <f>O20/N20*100</f>
        <v>160</v>
      </c>
      <c r="W20" s="197">
        <f>G20/F20*100</f>
        <v>86.185984654014433</v>
      </c>
      <c r="X20" s="197">
        <f>V20/W20*100</f>
        <v>185.64503340340661</v>
      </c>
      <c r="Y20" s="198"/>
      <c r="Z20" s="198"/>
    </row>
    <row r="21" spans="1:26" ht="74.25" customHeight="1">
      <c r="A21" s="191">
        <v>2</v>
      </c>
      <c r="B21" s="490" t="s">
        <v>504</v>
      </c>
      <c r="C21" s="491"/>
      <c r="D21" s="192" t="s">
        <v>43</v>
      </c>
      <c r="E21" s="192">
        <v>30</v>
      </c>
      <c r="F21" s="17">
        <f>$F$31*E21/100</f>
        <v>342421.8</v>
      </c>
      <c r="G21" s="17">
        <f>$G$31*E21/100</f>
        <v>295119.59999999998</v>
      </c>
      <c r="H21" s="193">
        <f t="shared" si="0"/>
        <v>15</v>
      </c>
      <c r="I21" s="193">
        <f t="shared" si="0"/>
        <v>349</v>
      </c>
      <c r="J21" s="191">
        <v>5</v>
      </c>
      <c r="K21" s="194">
        <v>134</v>
      </c>
      <c r="L21" s="191">
        <v>5</v>
      </c>
      <c r="M21" s="194">
        <v>50</v>
      </c>
      <c r="N21" s="191">
        <v>5</v>
      </c>
      <c r="O21" s="194">
        <v>165</v>
      </c>
      <c r="P21" s="191"/>
      <c r="Q21" s="195"/>
      <c r="R21" s="196">
        <f t="shared" ref="R21:S23" si="1">J21+L21+N21+P21</f>
        <v>15</v>
      </c>
      <c r="S21" s="196">
        <f t="shared" si="1"/>
        <v>349</v>
      </c>
      <c r="T21" s="196">
        <f>S21-R21</f>
        <v>334</v>
      </c>
      <c r="U21" s="21" t="s">
        <v>505</v>
      </c>
      <c r="V21" s="197">
        <f>O21/N21*100</f>
        <v>3300</v>
      </c>
      <c r="W21" s="197">
        <f>G21/F21*100</f>
        <v>86.185984654014433</v>
      </c>
      <c r="X21" s="197">
        <f>V21/W21*100</f>
        <v>3828.9288139452615</v>
      </c>
      <c r="Y21" s="198"/>
      <c r="Z21" s="198"/>
    </row>
    <row r="22" spans="1:26" ht="45" customHeight="1">
      <c r="A22" s="191">
        <v>3</v>
      </c>
      <c r="B22" s="490" t="s">
        <v>506</v>
      </c>
      <c r="C22" s="491"/>
      <c r="D22" s="192" t="s">
        <v>77</v>
      </c>
      <c r="E22" s="192">
        <v>30</v>
      </c>
      <c r="F22" s="17">
        <f>$F$31*E22/100</f>
        <v>342421.8</v>
      </c>
      <c r="G22" s="17">
        <f>$G$31*E22/100</f>
        <v>295119.59999999998</v>
      </c>
      <c r="H22" s="193">
        <f t="shared" si="0"/>
        <v>12</v>
      </c>
      <c r="I22" s="193">
        <f t="shared" si="0"/>
        <v>65</v>
      </c>
      <c r="J22" s="191">
        <v>4</v>
      </c>
      <c r="K22" s="194">
        <v>63</v>
      </c>
      <c r="L22" s="191">
        <v>4</v>
      </c>
      <c r="M22" s="194">
        <v>0</v>
      </c>
      <c r="N22" s="191">
        <v>4</v>
      </c>
      <c r="O22" s="194">
        <v>2</v>
      </c>
      <c r="P22" s="191"/>
      <c r="Q22" s="195"/>
      <c r="R22" s="196">
        <f t="shared" si="1"/>
        <v>12</v>
      </c>
      <c r="S22" s="196">
        <f t="shared" si="1"/>
        <v>65</v>
      </c>
      <c r="T22" s="196">
        <f>S22-R22</f>
        <v>53</v>
      </c>
      <c r="U22" s="21" t="s">
        <v>507</v>
      </c>
      <c r="V22" s="197">
        <f>O22/N22*100</f>
        <v>50</v>
      </c>
      <c r="W22" s="197">
        <f>G22/F22*100</f>
        <v>86.185984654014433</v>
      </c>
      <c r="X22" s="197">
        <f>V22/W22*100</f>
        <v>58.014072938564567</v>
      </c>
      <c r="Y22" s="198"/>
      <c r="Z22" s="198"/>
    </row>
    <row r="23" spans="1:26" ht="60" customHeight="1">
      <c r="A23" s="191">
        <v>4</v>
      </c>
      <c r="B23" s="490" t="s">
        <v>508</v>
      </c>
      <c r="C23" s="491"/>
      <c r="D23" s="192" t="s">
        <v>509</v>
      </c>
      <c r="E23" s="192">
        <v>10</v>
      </c>
      <c r="F23" s="17">
        <f>$F$31*E23/100</f>
        <v>114140.6</v>
      </c>
      <c r="G23" s="17">
        <f>$G$31*E23/100</f>
        <v>98373.2</v>
      </c>
      <c r="H23" s="193">
        <f t="shared" si="0"/>
        <v>6</v>
      </c>
      <c r="I23" s="193">
        <f t="shared" si="0"/>
        <v>7</v>
      </c>
      <c r="J23" s="191">
        <v>2</v>
      </c>
      <c r="K23" s="194">
        <v>3</v>
      </c>
      <c r="L23" s="191">
        <v>2</v>
      </c>
      <c r="M23" s="194">
        <v>2</v>
      </c>
      <c r="N23" s="191">
        <v>2</v>
      </c>
      <c r="O23" s="194">
        <v>2</v>
      </c>
      <c r="P23" s="191"/>
      <c r="Q23" s="195"/>
      <c r="R23" s="196">
        <f t="shared" si="1"/>
        <v>6</v>
      </c>
      <c r="S23" s="196">
        <f t="shared" si="1"/>
        <v>7</v>
      </c>
      <c r="T23" s="196">
        <f>S23-R23</f>
        <v>1</v>
      </c>
      <c r="U23" s="21" t="s">
        <v>510</v>
      </c>
      <c r="V23" s="197">
        <f>O23/N23*100</f>
        <v>100</v>
      </c>
      <c r="W23" s="197">
        <f>G23/F23*100</f>
        <v>86.185984654014419</v>
      </c>
      <c r="X23" s="197">
        <f>V23/W23*100</f>
        <v>116.02814587712915</v>
      </c>
      <c r="Y23" s="198"/>
      <c r="Z23" s="198"/>
    </row>
    <row r="24" spans="1:26" ht="45" customHeight="1">
      <c r="A24" s="191"/>
      <c r="B24" s="490"/>
      <c r="C24" s="491"/>
      <c r="D24" s="192"/>
      <c r="E24" s="192"/>
      <c r="F24" s="199"/>
      <c r="G24" s="199"/>
      <c r="H24" s="193"/>
      <c r="I24" s="193"/>
      <c r="J24" s="191"/>
      <c r="K24" s="194"/>
      <c r="L24" s="191"/>
      <c r="M24" s="194"/>
      <c r="N24" s="191"/>
      <c r="O24" s="194"/>
      <c r="P24" s="191" t="s">
        <v>225</v>
      </c>
      <c r="Q24" s="195"/>
      <c r="R24" s="196"/>
      <c r="S24" s="196"/>
      <c r="T24" s="196"/>
      <c r="U24" s="21"/>
      <c r="V24" s="197"/>
      <c r="W24" s="197"/>
      <c r="X24" s="197"/>
    </row>
    <row r="25" spans="1:26" ht="45" customHeight="1">
      <c r="A25" s="191"/>
      <c r="B25" s="490"/>
      <c r="C25" s="491"/>
      <c r="D25" s="192"/>
      <c r="E25" s="192"/>
      <c r="F25" s="199"/>
      <c r="G25" s="199"/>
      <c r="H25" s="193"/>
      <c r="I25" s="193"/>
      <c r="J25" s="191"/>
      <c r="K25" s="194"/>
      <c r="L25" s="191"/>
      <c r="M25" s="194"/>
      <c r="N25" s="191"/>
      <c r="O25" s="194"/>
      <c r="P25" s="191" t="s">
        <v>225</v>
      </c>
      <c r="Q25" s="195"/>
      <c r="R25" s="196"/>
      <c r="S25" s="196"/>
      <c r="T25" s="196"/>
      <c r="U25" s="21"/>
      <c r="V25" s="197"/>
      <c r="W25" s="197"/>
      <c r="X25" s="197"/>
    </row>
    <row r="26" spans="1:26" ht="45" customHeight="1">
      <c r="A26" s="191"/>
      <c r="B26" s="490"/>
      <c r="C26" s="491"/>
      <c r="D26" s="192"/>
      <c r="E26" s="192"/>
      <c r="F26" s="199"/>
      <c r="G26" s="199"/>
      <c r="H26" s="193"/>
      <c r="I26" s="193"/>
      <c r="J26" s="191"/>
      <c r="K26" s="194"/>
      <c r="L26" s="191"/>
      <c r="M26" s="194"/>
      <c r="N26" s="191"/>
      <c r="O26" s="194"/>
      <c r="P26" s="191" t="s">
        <v>225</v>
      </c>
      <c r="Q26" s="195"/>
      <c r="R26" s="196"/>
      <c r="S26" s="196"/>
      <c r="T26" s="196"/>
      <c r="U26" s="21"/>
      <c r="V26" s="197"/>
      <c r="W26" s="197"/>
      <c r="X26" s="197"/>
    </row>
    <row r="27" spans="1:26" ht="45" customHeight="1">
      <c r="A27" s="191"/>
      <c r="B27" s="490"/>
      <c r="C27" s="491"/>
      <c r="D27" s="192"/>
      <c r="E27" s="192"/>
      <c r="F27" s="199"/>
      <c r="G27" s="199"/>
      <c r="H27" s="193"/>
      <c r="I27" s="193"/>
      <c r="J27" s="191"/>
      <c r="K27" s="194"/>
      <c r="L27" s="191"/>
      <c r="M27" s="194"/>
      <c r="N27" s="191"/>
      <c r="O27" s="194"/>
      <c r="P27" s="191" t="s">
        <v>225</v>
      </c>
      <c r="Q27" s="195"/>
      <c r="R27" s="196"/>
      <c r="S27" s="196"/>
      <c r="T27" s="196"/>
      <c r="U27" s="21"/>
      <c r="V27" s="197"/>
      <c r="W27" s="197"/>
      <c r="X27" s="197"/>
    </row>
    <row r="28" spans="1:26" ht="45" customHeight="1">
      <c r="A28" s="191"/>
      <c r="B28" s="490"/>
      <c r="C28" s="491"/>
      <c r="D28" s="192"/>
      <c r="E28" s="192"/>
      <c r="F28" s="199"/>
      <c r="G28" s="199"/>
      <c r="H28" s="193"/>
      <c r="I28" s="193"/>
      <c r="J28" s="191"/>
      <c r="K28" s="194"/>
      <c r="L28" s="191"/>
      <c r="M28" s="194"/>
      <c r="N28" s="191"/>
      <c r="O28" s="194"/>
      <c r="P28" s="191" t="s">
        <v>225</v>
      </c>
      <c r="Q28" s="195"/>
      <c r="R28" s="196"/>
      <c r="S28" s="196"/>
      <c r="T28" s="196"/>
      <c r="U28" s="21"/>
      <c r="V28" s="197"/>
      <c r="W28" s="197"/>
      <c r="X28" s="197"/>
    </row>
    <row r="29" spans="1:26" ht="45" customHeight="1">
      <c r="A29" s="191"/>
      <c r="B29" s="490"/>
      <c r="C29" s="491"/>
      <c r="D29" s="192"/>
      <c r="E29" s="192"/>
      <c r="F29" s="199"/>
      <c r="G29" s="199"/>
      <c r="H29" s="193"/>
      <c r="I29" s="193"/>
      <c r="J29" s="191"/>
      <c r="K29" s="194"/>
      <c r="L29" s="191"/>
      <c r="M29" s="194"/>
      <c r="N29" s="191"/>
      <c r="O29" s="194"/>
      <c r="P29" s="191"/>
      <c r="Q29" s="195"/>
      <c r="R29" s="196"/>
      <c r="S29" s="196"/>
      <c r="T29" s="196"/>
      <c r="U29" s="24"/>
      <c r="V29" s="197"/>
      <c r="W29" s="197"/>
      <c r="X29" s="197"/>
    </row>
    <row r="30" spans="1:26" ht="45" customHeight="1">
      <c r="A30" s="191"/>
      <c r="B30" s="490"/>
      <c r="C30" s="491"/>
      <c r="D30" s="192"/>
      <c r="E30" s="192"/>
      <c r="F30" s="199"/>
      <c r="G30" s="199"/>
      <c r="H30" s="193"/>
      <c r="I30" s="193"/>
      <c r="J30" s="191"/>
      <c r="K30" s="194"/>
      <c r="L30" s="191"/>
      <c r="M30" s="194"/>
      <c r="N30" s="191"/>
      <c r="O30" s="194"/>
      <c r="P30" s="191"/>
      <c r="Q30" s="195"/>
      <c r="R30" s="196"/>
      <c r="S30" s="196"/>
      <c r="T30" s="196"/>
      <c r="U30" s="24"/>
      <c r="V30" s="197"/>
      <c r="W30" s="197"/>
      <c r="X30" s="197"/>
    </row>
    <row r="31" spans="1:26" s="186" customFormat="1" ht="36.75" customHeight="1">
      <c r="A31" s="492" t="s">
        <v>24</v>
      </c>
      <c r="B31" s="493"/>
      <c r="C31" s="494"/>
      <c r="D31" s="200"/>
      <c r="E31" s="200">
        <f>SUM(E20:E30)</f>
        <v>100</v>
      </c>
      <c r="F31" s="201">
        <v>1141406</v>
      </c>
      <c r="G31" s="201">
        <v>983732</v>
      </c>
      <c r="H31" s="200">
        <f t="shared" ref="H31:Q31" si="2">SUM(H20:H30)</f>
        <v>78</v>
      </c>
      <c r="I31" s="200">
        <f t="shared" si="2"/>
        <v>479</v>
      </c>
      <c r="J31" s="200">
        <f t="shared" si="2"/>
        <v>26</v>
      </c>
      <c r="K31" s="200">
        <f t="shared" si="2"/>
        <v>215</v>
      </c>
      <c r="L31" s="200">
        <f t="shared" si="2"/>
        <v>26</v>
      </c>
      <c r="M31" s="200">
        <f t="shared" si="2"/>
        <v>71</v>
      </c>
      <c r="N31" s="200">
        <f t="shared" si="2"/>
        <v>26</v>
      </c>
      <c r="O31" s="200">
        <f t="shared" si="2"/>
        <v>193</v>
      </c>
      <c r="P31" s="200">
        <f t="shared" si="2"/>
        <v>0</v>
      </c>
      <c r="Q31" s="51">
        <f t="shared" si="2"/>
        <v>0</v>
      </c>
      <c r="R31" s="202">
        <f>J31+L31+N31+P31</f>
        <v>78</v>
      </c>
      <c r="S31" s="202">
        <f>K31+M31+O31+Q31</f>
        <v>479</v>
      </c>
      <c r="T31" s="202">
        <f>S31-R31</f>
        <v>401</v>
      </c>
      <c r="U31" s="202"/>
      <c r="V31" s="197">
        <f>O31/N31*100</f>
        <v>742.30769230769238</v>
      </c>
      <c r="W31" s="197">
        <f>G31/F31*100</f>
        <v>86.185984654014433</v>
      </c>
      <c r="X31" s="197">
        <f>V31/W31*100</f>
        <v>861.28585208792026</v>
      </c>
    </row>
    <row r="32" spans="1:26" s="203" customFormat="1" ht="14.25" customHeight="1">
      <c r="F32" s="204"/>
    </row>
    <row r="33" spans="2:16" ht="26.25" customHeight="1">
      <c r="B33" s="371" t="s">
        <v>25</v>
      </c>
      <c r="C33" s="371"/>
      <c r="D33" s="371"/>
      <c r="J33" s="28"/>
      <c r="K33" s="28"/>
      <c r="L33" s="28"/>
      <c r="M33" s="28"/>
      <c r="N33" s="28"/>
      <c r="O33" s="28"/>
      <c r="P33" s="28"/>
    </row>
    <row r="34" spans="2:16">
      <c r="J34" s="28"/>
      <c r="K34" s="28"/>
      <c r="L34" s="28"/>
      <c r="M34" s="28"/>
      <c r="N34" s="28"/>
      <c r="O34" s="28"/>
      <c r="P34" s="28"/>
    </row>
    <row r="35" spans="2:16">
      <c r="J35" s="28"/>
      <c r="K35" s="28"/>
      <c r="L35" s="28"/>
      <c r="M35" s="28"/>
      <c r="N35" s="28"/>
      <c r="O35" s="28"/>
      <c r="P35" s="28"/>
    </row>
    <row r="36" spans="2:16">
      <c r="J36" s="28"/>
      <c r="K36" s="28"/>
      <c r="L36" s="28"/>
      <c r="M36" s="28"/>
      <c r="N36" s="28"/>
      <c r="O36" s="28"/>
      <c r="P36" s="28"/>
    </row>
    <row r="37" spans="2:16">
      <c r="J37" s="28"/>
      <c r="K37" s="28"/>
      <c r="L37" s="28"/>
      <c r="M37" s="28"/>
      <c r="N37" s="28"/>
      <c r="O37" s="28"/>
      <c r="P37" s="28"/>
    </row>
    <row r="38" spans="2:16">
      <c r="J38" s="28"/>
      <c r="K38" s="28"/>
      <c r="L38" s="28"/>
      <c r="M38" s="28"/>
      <c r="N38" s="28"/>
      <c r="O38" s="28"/>
      <c r="P38" s="28"/>
    </row>
    <row r="39" spans="2:16">
      <c r="J39" s="28"/>
      <c r="K39" s="28"/>
      <c r="L39" s="28"/>
      <c r="M39" s="28"/>
      <c r="N39" s="28"/>
      <c r="O39" s="28"/>
      <c r="P39" s="28"/>
    </row>
    <row r="40" spans="2:16">
      <c r="J40" s="28"/>
      <c r="K40" s="28"/>
      <c r="L40" s="28"/>
      <c r="M40" s="28"/>
      <c r="N40" s="28"/>
      <c r="O40" s="28"/>
      <c r="P40" s="28"/>
    </row>
    <row r="41" spans="2:16">
      <c r="J41" s="28"/>
      <c r="K41" s="28"/>
      <c r="L41" s="28"/>
      <c r="M41" s="28"/>
      <c r="N41" s="28"/>
      <c r="O41" s="28"/>
      <c r="P41" s="28"/>
    </row>
    <row r="42" spans="2:16">
      <c r="J42" s="28"/>
      <c r="K42" s="28"/>
      <c r="L42" s="28"/>
      <c r="M42" s="28"/>
      <c r="N42" s="28"/>
      <c r="O42" s="28"/>
      <c r="P42" s="28"/>
    </row>
    <row r="43" spans="2:16">
      <c r="J43" s="28"/>
      <c r="K43" s="28"/>
      <c r="L43" s="28"/>
      <c r="M43" s="28"/>
      <c r="N43" s="28"/>
      <c r="O43" s="28"/>
      <c r="P43" s="28"/>
    </row>
    <row r="44" spans="2:16">
      <c r="J44" s="28"/>
      <c r="K44" s="28"/>
      <c r="L44" s="28"/>
      <c r="M44" s="28"/>
      <c r="N44" s="28"/>
      <c r="O44" s="28"/>
      <c r="P44" s="28"/>
    </row>
    <row r="45" spans="2:16">
      <c r="J45" s="28"/>
      <c r="K45" s="28"/>
      <c r="L45" s="28"/>
      <c r="M45" s="28"/>
      <c r="N45" s="28"/>
      <c r="O45" s="28"/>
      <c r="P45" s="28"/>
    </row>
    <row r="46" spans="2:16">
      <c r="J46" s="28"/>
      <c r="K46" s="28"/>
      <c r="L46" s="28"/>
      <c r="M46" s="28"/>
      <c r="N46" s="28"/>
      <c r="O46" s="28"/>
      <c r="P46" s="28"/>
    </row>
    <row r="47" spans="2:16">
      <c r="J47" s="28"/>
      <c r="K47" s="28"/>
      <c r="L47" s="28"/>
      <c r="M47" s="28"/>
      <c r="N47" s="28"/>
      <c r="O47" s="28"/>
      <c r="P47" s="28"/>
    </row>
    <row r="48" spans="2:16">
      <c r="J48" s="28"/>
      <c r="K48" s="28"/>
      <c r="L48" s="28"/>
      <c r="M48" s="28"/>
      <c r="N48" s="28"/>
      <c r="O48" s="28"/>
      <c r="P48" s="28"/>
    </row>
    <row r="49" spans="10:16">
      <c r="J49" s="28"/>
      <c r="K49" s="28"/>
      <c r="L49" s="28"/>
      <c r="M49" s="28"/>
      <c r="N49" s="28"/>
      <c r="O49" s="28"/>
      <c r="P49" s="28"/>
    </row>
    <row r="50" spans="10:16">
      <c r="J50" s="28"/>
      <c r="K50" s="28"/>
      <c r="L50" s="28"/>
      <c r="M50" s="28"/>
      <c r="N50" s="28"/>
      <c r="O50" s="28"/>
      <c r="P50" s="28"/>
    </row>
    <row r="51" spans="10:16">
      <c r="J51" s="28"/>
      <c r="K51" s="28"/>
      <c r="L51" s="28"/>
      <c r="M51" s="28"/>
      <c r="N51" s="28"/>
      <c r="O51" s="28"/>
      <c r="P51" s="28"/>
    </row>
    <row r="52" spans="10:16">
      <c r="J52" s="28"/>
      <c r="K52" s="28"/>
      <c r="L52" s="28"/>
      <c r="M52" s="28"/>
      <c r="N52" s="28"/>
      <c r="O52" s="28"/>
      <c r="P52" s="28"/>
    </row>
    <row r="53" spans="10:16">
      <c r="J53" s="28"/>
      <c r="K53" s="28"/>
      <c r="L53" s="28"/>
      <c r="M53" s="28"/>
      <c r="N53" s="28"/>
      <c r="O53" s="28"/>
      <c r="P53" s="28"/>
    </row>
    <row r="54" spans="10:16">
      <c r="J54" s="28"/>
      <c r="K54" s="28"/>
      <c r="L54" s="28"/>
      <c r="M54" s="28"/>
      <c r="N54" s="28"/>
      <c r="O54" s="28"/>
      <c r="P54" s="28"/>
    </row>
    <row r="55" spans="10:16">
      <c r="J55" s="28"/>
      <c r="K55" s="28"/>
      <c r="L55" s="28"/>
      <c r="M55" s="28"/>
      <c r="N55" s="28"/>
      <c r="O55" s="28"/>
      <c r="P55" s="28"/>
    </row>
    <row r="56" spans="10:16">
      <c r="J56" s="28"/>
      <c r="K56" s="28"/>
      <c r="L56" s="28"/>
      <c r="M56" s="28"/>
      <c r="N56" s="28"/>
      <c r="O56" s="28"/>
      <c r="P56" s="28"/>
    </row>
    <row r="57" spans="10:16">
      <c r="J57" s="28"/>
      <c r="K57" s="28"/>
      <c r="L57" s="28"/>
      <c r="M57" s="28"/>
      <c r="N57" s="28"/>
      <c r="O57" s="28"/>
      <c r="P57" s="28"/>
    </row>
    <row r="58" spans="10:16">
      <c r="J58" s="28"/>
      <c r="K58" s="28"/>
      <c r="L58" s="28"/>
      <c r="M58" s="28"/>
      <c r="N58" s="28"/>
      <c r="O58" s="28"/>
      <c r="P58" s="28"/>
    </row>
    <row r="59" spans="10:16">
      <c r="J59" s="28"/>
      <c r="K59" s="28"/>
      <c r="L59" s="28"/>
      <c r="M59" s="28"/>
      <c r="N59" s="28"/>
      <c r="O59" s="28"/>
      <c r="P59" s="28"/>
    </row>
    <row r="60" spans="10:16">
      <c r="J60" s="28"/>
      <c r="K60" s="28"/>
      <c r="L60" s="28"/>
      <c r="M60" s="28"/>
      <c r="N60" s="28"/>
      <c r="O60" s="28"/>
      <c r="P60" s="28"/>
    </row>
    <row r="61" spans="10:16">
      <c r="J61" s="28"/>
      <c r="K61" s="28"/>
      <c r="L61" s="28"/>
      <c r="M61" s="28"/>
      <c r="N61" s="28"/>
      <c r="O61" s="28"/>
      <c r="P61" s="28"/>
    </row>
    <row r="62" spans="10:16">
      <c r="J62" s="28"/>
      <c r="K62" s="28"/>
      <c r="L62" s="28"/>
      <c r="M62" s="28"/>
      <c r="N62" s="28"/>
      <c r="O62" s="28"/>
      <c r="P62" s="28"/>
    </row>
  </sheetData>
  <sheetProtection sheet="1" objects="1" scenarios="1"/>
  <mergeCells count="35">
    <mergeCell ref="B24:C24"/>
    <mergeCell ref="B25:C25"/>
    <mergeCell ref="B33:D33"/>
    <mergeCell ref="B26:C26"/>
    <mergeCell ref="B27:C27"/>
    <mergeCell ref="B28:C28"/>
    <mergeCell ref="B29:C29"/>
    <mergeCell ref="B30:C30"/>
    <mergeCell ref="A31:C31"/>
    <mergeCell ref="B19:C19"/>
    <mergeCell ref="B20:C20"/>
    <mergeCell ref="B21:C21"/>
    <mergeCell ref="B22:C22"/>
    <mergeCell ref="B23:C23"/>
    <mergeCell ref="A6:X6"/>
    <mergeCell ref="A7:X7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N18:O18"/>
    <mergeCell ref="P18:Q18"/>
    <mergeCell ref="R18:T18"/>
    <mergeCell ref="U18:U19"/>
    <mergeCell ref="V18:X18"/>
    <mergeCell ref="A1:X1"/>
    <mergeCell ref="A2:X2"/>
    <mergeCell ref="A3:X3"/>
    <mergeCell ref="A4:X4"/>
    <mergeCell ref="A5:X5"/>
  </mergeCells>
  <printOptions horizontalCentered="1"/>
  <pageMargins left="0.11811023622047245" right="0.11811023622047245" top="0.55118110236220474" bottom="0.55118110236220474" header="0.31496062992125984" footer="0.31496062992125984"/>
  <pageSetup scale="60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topLeftCell="B9" workbookViewId="0">
      <selection activeCell="U27" sqref="U27"/>
    </sheetView>
  </sheetViews>
  <sheetFormatPr baseColWidth="10" defaultRowHeight="12.75"/>
  <cols>
    <col min="1" max="1" width="10.140625" style="177" customWidth="1"/>
    <col min="2" max="2" width="6.7109375" style="177" customWidth="1"/>
    <col min="3" max="3" width="40.7109375" style="177" customWidth="1"/>
    <col min="4" max="5" width="11.42578125" style="177"/>
    <col min="6" max="6" width="12.85546875" style="177" customWidth="1"/>
    <col min="7" max="7" width="11.7109375" style="177" customWidth="1"/>
    <col min="8" max="13" width="9.28515625" style="177" hidden="1" customWidth="1"/>
    <col min="14" max="14" width="10" style="177" customWidth="1"/>
    <col min="15" max="15" width="9.28515625" style="177" customWidth="1"/>
    <col min="16" max="17" width="9.28515625" style="177" hidden="1" customWidth="1"/>
    <col min="18" max="20" width="9.28515625" style="177" customWidth="1"/>
    <col min="21" max="21" width="16.140625" style="177" customWidth="1"/>
    <col min="22" max="23" width="8.85546875" style="177" customWidth="1"/>
    <col min="24" max="24" width="9.7109375" style="177" customWidth="1"/>
    <col min="25" max="16384" width="11.42578125" style="177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159" t="s">
        <v>427</v>
      </c>
      <c r="B9" s="160">
        <v>226</v>
      </c>
      <c r="C9" s="161" t="s">
        <v>543</v>
      </c>
      <c r="D9" s="16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159" t="s">
        <v>0</v>
      </c>
      <c r="B10" s="160">
        <v>7</v>
      </c>
      <c r="C10" s="161" t="s">
        <v>544</v>
      </c>
      <c r="D10" s="167"/>
      <c r="E10" s="179"/>
      <c r="F10" s="179"/>
      <c r="G10" s="179"/>
      <c r="H10" s="179"/>
      <c r="I10" s="179"/>
      <c r="J10" s="179"/>
      <c r="K10" s="179"/>
      <c r="L10" s="180"/>
      <c r="M10" s="180"/>
      <c r="N10" s="180"/>
      <c r="O10" s="180"/>
      <c r="P10" s="180"/>
      <c r="Q10" s="180"/>
    </row>
    <row r="11" spans="1:24">
      <c r="A11" s="159" t="s">
        <v>430</v>
      </c>
      <c r="B11" s="160">
        <v>1</v>
      </c>
      <c r="C11" s="161" t="s">
        <v>545</v>
      </c>
      <c r="D11" s="167"/>
      <c r="E11" s="179"/>
      <c r="F11" s="179"/>
      <c r="G11" s="179"/>
      <c r="H11" s="179"/>
      <c r="I11" s="179"/>
      <c r="J11" s="179"/>
      <c r="K11" s="179"/>
      <c r="L11" s="180"/>
      <c r="M11" s="180"/>
      <c r="N11" s="180"/>
      <c r="O11" s="180"/>
      <c r="P11" s="180"/>
      <c r="Q11" s="180"/>
    </row>
    <row r="12" spans="1:24">
      <c r="A12" s="159" t="s">
        <v>6</v>
      </c>
      <c r="B12" s="163">
        <v>19</v>
      </c>
      <c r="C12" s="161" t="s">
        <v>546</v>
      </c>
      <c r="D12" s="167"/>
      <c r="E12" s="179"/>
      <c r="F12" s="179"/>
      <c r="G12" s="179"/>
      <c r="H12" s="179"/>
      <c r="I12" s="179"/>
      <c r="J12" s="179"/>
      <c r="K12" s="179"/>
      <c r="L12" s="180"/>
      <c r="M12" s="180"/>
      <c r="N12" s="180"/>
      <c r="O12" s="180"/>
      <c r="P12" s="180"/>
      <c r="Q12" s="180"/>
    </row>
    <row r="13" spans="1:24">
      <c r="A13" s="159" t="s">
        <v>416</v>
      </c>
      <c r="B13" s="160">
        <v>1</v>
      </c>
      <c r="C13" s="161" t="s">
        <v>546</v>
      </c>
      <c r="D13" s="167"/>
      <c r="E13" s="179"/>
      <c r="F13" s="179"/>
      <c r="G13" s="179"/>
      <c r="H13" s="179"/>
      <c r="I13" s="179"/>
      <c r="J13" s="179"/>
      <c r="K13" s="179"/>
      <c r="L13" s="180"/>
      <c r="M13" s="180"/>
      <c r="N13" s="180"/>
      <c r="O13" s="180"/>
      <c r="P13" s="180"/>
      <c r="Q13" s="180"/>
    </row>
    <row r="14" spans="1:24">
      <c r="A14" s="179"/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80"/>
      <c r="M14" s="180"/>
      <c r="N14" s="180"/>
      <c r="O14" s="180"/>
      <c r="P14" s="180"/>
      <c r="Q14" s="180"/>
    </row>
    <row r="15" spans="1:24">
      <c r="A15" s="484" t="s">
        <v>3</v>
      </c>
      <c r="B15" s="484"/>
      <c r="C15" s="484"/>
      <c r="D15" s="484"/>
      <c r="E15" s="484"/>
      <c r="F15" s="484"/>
      <c r="G15" s="484"/>
      <c r="H15" s="484"/>
      <c r="I15" s="484"/>
      <c r="J15" s="484"/>
      <c r="K15" s="484"/>
      <c r="L15" s="484"/>
      <c r="M15" s="484"/>
      <c r="N15" s="484"/>
      <c r="O15" s="484"/>
      <c r="P15" s="484"/>
      <c r="Q15" s="484"/>
      <c r="R15" s="484"/>
      <c r="S15" s="484"/>
      <c r="T15" s="484"/>
      <c r="U15" s="484"/>
      <c r="V15" s="484"/>
      <c r="W15" s="484"/>
      <c r="X15" s="484"/>
    </row>
    <row r="16" spans="1:24" ht="27" customHeight="1">
      <c r="A16" s="485" t="s">
        <v>547</v>
      </c>
      <c r="B16" s="485"/>
      <c r="C16" s="485"/>
      <c r="D16" s="485"/>
      <c r="E16" s="485"/>
      <c r="F16" s="485"/>
      <c r="G16" s="485"/>
      <c r="H16" s="485"/>
      <c r="I16" s="485"/>
      <c r="J16" s="485"/>
      <c r="K16" s="485"/>
      <c r="L16" s="485"/>
      <c r="M16" s="485"/>
      <c r="N16" s="485"/>
      <c r="O16" s="485"/>
      <c r="P16" s="485"/>
      <c r="Q16" s="485"/>
      <c r="R16" s="485"/>
      <c r="S16" s="485"/>
      <c r="T16" s="485"/>
      <c r="U16" s="485"/>
      <c r="V16" s="485"/>
      <c r="W16" s="485"/>
      <c r="X16" s="485"/>
    </row>
    <row r="17" spans="1:24">
      <c r="A17" s="180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 ht="24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34.5" customHeight="1">
      <c r="A20" s="139">
        <v>1</v>
      </c>
      <c r="B20" s="470" t="s">
        <v>548</v>
      </c>
      <c r="C20" s="471"/>
      <c r="D20" s="137" t="s">
        <v>549</v>
      </c>
      <c r="E20" s="137">
        <v>45</v>
      </c>
      <c r="F20" s="17">
        <f>$F$25*E20/100</f>
        <v>1551874.95</v>
      </c>
      <c r="G20" s="17">
        <f>$G$25*E20/100</f>
        <v>1361627.55</v>
      </c>
      <c r="H20" s="209">
        <f t="shared" ref="H20:I22" si="0">J20+L20+N20+P20</f>
        <v>240</v>
      </c>
      <c r="I20" s="182">
        <f t="shared" si="0"/>
        <v>236</v>
      </c>
      <c r="J20" s="139">
        <v>80</v>
      </c>
      <c r="K20" s="183">
        <v>77</v>
      </c>
      <c r="L20" s="139">
        <v>80</v>
      </c>
      <c r="M20" s="182">
        <v>79</v>
      </c>
      <c r="N20" s="139">
        <v>80</v>
      </c>
      <c r="O20" s="182">
        <v>80</v>
      </c>
      <c r="P20" s="139"/>
      <c r="Q20" s="182"/>
      <c r="R20" s="86">
        <f>J20+L20+N20+P20</f>
        <v>240</v>
      </c>
      <c r="S20" s="86">
        <f>K20+M20+O20+Q20</f>
        <v>236</v>
      </c>
      <c r="T20" s="86">
        <f>S20-R20</f>
        <v>-4</v>
      </c>
      <c r="U20" s="7"/>
      <c r="V20" s="5">
        <f>O20/N20*100</f>
        <v>100</v>
      </c>
      <c r="W20" s="5">
        <f>G20/F20*100</f>
        <v>87.740803471310628</v>
      </c>
      <c r="X20" s="5">
        <f>V20/W20*100</f>
        <v>113.972058658772</v>
      </c>
    </row>
    <row r="21" spans="1:24" ht="33" customHeight="1">
      <c r="A21" s="139">
        <v>2</v>
      </c>
      <c r="B21" s="470" t="s">
        <v>550</v>
      </c>
      <c r="C21" s="471"/>
      <c r="D21" s="137" t="s">
        <v>549</v>
      </c>
      <c r="E21" s="137">
        <v>45</v>
      </c>
      <c r="F21" s="17">
        <f>$F$25*E21/100</f>
        <v>1551874.95</v>
      </c>
      <c r="G21" s="17">
        <f>$G$25*E21/100</f>
        <v>1361627.55</v>
      </c>
      <c r="H21" s="209">
        <f t="shared" si="0"/>
        <v>240</v>
      </c>
      <c r="I21" s="182">
        <f t="shared" si="0"/>
        <v>236</v>
      </c>
      <c r="J21" s="139">
        <v>80</v>
      </c>
      <c r="K21" s="183">
        <v>77</v>
      </c>
      <c r="L21" s="139">
        <v>80</v>
      </c>
      <c r="M21" s="182">
        <v>79</v>
      </c>
      <c r="N21" s="139">
        <v>80</v>
      </c>
      <c r="O21" s="182">
        <v>80</v>
      </c>
      <c r="P21" s="139"/>
      <c r="Q21" s="182"/>
      <c r="R21" s="86">
        <f t="shared" ref="R21:S25" si="1">J21+L21+N21+P21</f>
        <v>240</v>
      </c>
      <c r="S21" s="86">
        <f t="shared" si="1"/>
        <v>236</v>
      </c>
      <c r="T21" s="86">
        <f>S21-R21</f>
        <v>-4</v>
      </c>
      <c r="U21" s="7"/>
      <c r="V21" s="5">
        <f>O21/N21*100</f>
        <v>100</v>
      </c>
      <c r="W21" s="5">
        <f>G21/F21*100</f>
        <v>87.740803471310628</v>
      </c>
      <c r="X21" s="5">
        <f>V21/W21*100</f>
        <v>113.972058658772</v>
      </c>
    </row>
    <row r="22" spans="1:24" ht="36.75" customHeight="1">
      <c r="A22" s="139">
        <v>3</v>
      </c>
      <c r="B22" s="470" t="s">
        <v>551</v>
      </c>
      <c r="C22" s="471"/>
      <c r="D22" s="137" t="s">
        <v>331</v>
      </c>
      <c r="E22" s="137">
        <v>10</v>
      </c>
      <c r="F22" s="17">
        <f>$F$25*E22/100</f>
        <v>344861.1</v>
      </c>
      <c r="G22" s="17">
        <f>$G$25*E22/100</f>
        <v>302583.90000000002</v>
      </c>
      <c r="H22" s="209">
        <f t="shared" si="0"/>
        <v>120</v>
      </c>
      <c r="I22" s="182">
        <f t="shared" si="0"/>
        <v>9</v>
      </c>
      <c r="J22" s="139">
        <v>10</v>
      </c>
      <c r="K22" s="183">
        <v>4</v>
      </c>
      <c r="L22" s="139">
        <v>10</v>
      </c>
      <c r="M22" s="182">
        <v>2</v>
      </c>
      <c r="N22" s="139">
        <v>100</v>
      </c>
      <c r="O22" s="182">
        <v>3</v>
      </c>
      <c r="P22" s="139"/>
      <c r="Q22" s="182"/>
      <c r="R22" s="86">
        <f t="shared" si="1"/>
        <v>120</v>
      </c>
      <c r="S22" s="86">
        <f t="shared" si="1"/>
        <v>9</v>
      </c>
      <c r="T22" s="86">
        <f>S22-R22</f>
        <v>-111</v>
      </c>
      <c r="U22" s="7"/>
      <c r="V22" s="5">
        <f>O22/N22*100</f>
        <v>3</v>
      </c>
      <c r="W22" s="5">
        <f>G22/F22*100</f>
        <v>87.740803471310642</v>
      </c>
      <c r="X22" s="5">
        <f>V22/W22*100</f>
        <v>3.4191617597631589</v>
      </c>
    </row>
    <row r="23" spans="1:24" ht="45" customHeight="1">
      <c r="A23" s="139"/>
      <c r="B23" s="175"/>
      <c r="C23" s="176"/>
      <c r="D23" s="137"/>
      <c r="E23" s="137"/>
      <c r="F23" s="211"/>
      <c r="G23" s="211"/>
      <c r="H23" s="209"/>
      <c r="I23" s="182"/>
      <c r="J23" s="139"/>
      <c r="K23" s="183"/>
      <c r="L23" s="139"/>
      <c r="M23" s="182"/>
      <c r="N23" s="139"/>
      <c r="O23" s="182"/>
      <c r="P23" s="139"/>
      <c r="Q23" s="182"/>
      <c r="R23" s="86"/>
      <c r="S23" s="86"/>
      <c r="T23" s="86"/>
      <c r="U23" s="7"/>
      <c r="V23" s="5"/>
      <c r="W23" s="5"/>
      <c r="X23" s="5"/>
    </row>
    <row r="24" spans="1:24" ht="45" customHeight="1">
      <c r="A24" s="139"/>
      <c r="B24" s="470"/>
      <c r="C24" s="471"/>
      <c r="D24" s="137"/>
      <c r="E24" s="137"/>
      <c r="F24" s="211"/>
      <c r="G24" s="211"/>
      <c r="H24" s="209"/>
      <c r="I24" s="182"/>
      <c r="J24" s="139"/>
      <c r="K24" s="183"/>
      <c r="L24" s="139"/>
      <c r="M24" s="182"/>
      <c r="N24" s="139"/>
      <c r="O24" s="182"/>
      <c r="P24" s="139"/>
      <c r="Q24" s="182"/>
      <c r="R24" s="86"/>
      <c r="S24" s="86"/>
      <c r="T24" s="86"/>
      <c r="U24" s="7"/>
      <c r="V24" s="5"/>
      <c r="W24" s="5"/>
      <c r="X24" s="5"/>
    </row>
    <row r="25" spans="1:24" s="1" customFormat="1" ht="36.75" customHeight="1">
      <c r="A25" s="390" t="s">
        <v>24</v>
      </c>
      <c r="B25" s="391"/>
      <c r="C25" s="392"/>
      <c r="D25" s="18"/>
      <c r="E25" s="18">
        <f>SUM(E20:E24)</f>
        <v>100</v>
      </c>
      <c r="F25" s="39">
        <v>3448611</v>
      </c>
      <c r="G25" s="39">
        <v>3025839</v>
      </c>
      <c r="H25" s="18">
        <f t="shared" ref="H25:Q25" si="2">SUM(H20:H24)</f>
        <v>600</v>
      </c>
      <c r="I25" s="18">
        <f t="shared" si="2"/>
        <v>481</v>
      </c>
      <c r="J25" s="18">
        <f t="shared" si="2"/>
        <v>170</v>
      </c>
      <c r="K25" s="18">
        <f t="shared" si="2"/>
        <v>158</v>
      </c>
      <c r="L25" s="18">
        <f t="shared" si="2"/>
        <v>170</v>
      </c>
      <c r="M25" s="18">
        <f t="shared" si="2"/>
        <v>160</v>
      </c>
      <c r="N25" s="9">
        <f>N20+N21+N22</f>
        <v>260</v>
      </c>
      <c r="O25" s="18">
        <f>SUM(O20:O24)</f>
        <v>163</v>
      </c>
      <c r="P25" s="18">
        <f t="shared" si="2"/>
        <v>0</v>
      </c>
      <c r="Q25" s="18">
        <f t="shared" si="2"/>
        <v>0</v>
      </c>
      <c r="R25" s="87">
        <f t="shared" si="1"/>
        <v>600</v>
      </c>
      <c r="S25" s="87">
        <f t="shared" si="1"/>
        <v>481</v>
      </c>
      <c r="T25" s="87">
        <f>S25-R25</f>
        <v>-119</v>
      </c>
      <c r="U25" s="89"/>
      <c r="V25" s="5">
        <f>O25/N25*100</f>
        <v>62.692307692307693</v>
      </c>
      <c r="W25" s="5">
        <f>G25/F25*100</f>
        <v>87.740803471310628</v>
      </c>
      <c r="X25" s="5">
        <f>V25/W25*100</f>
        <v>71.45171369761475</v>
      </c>
    </row>
    <row r="26" spans="1:24" s="6" customFormat="1" ht="14.25" customHeight="1">
      <c r="F26" s="10"/>
    </row>
    <row r="27" spans="1:24" s="6" customFormat="1" ht="14.25" customHeight="1">
      <c r="B27" s="11" t="s">
        <v>25</v>
      </c>
      <c r="F27" s="10"/>
      <c r="H27" s="6" t="s">
        <v>26</v>
      </c>
    </row>
  </sheetData>
  <sheetProtection sheet="1" objects="1" scenarios="1"/>
  <mergeCells count="27">
    <mergeCell ref="A7:X7"/>
    <mergeCell ref="A1:X1"/>
    <mergeCell ref="A2:X2"/>
    <mergeCell ref="A3:X3"/>
    <mergeCell ref="A4:X4"/>
    <mergeCell ref="A5:X5"/>
    <mergeCell ref="A6:X6"/>
    <mergeCell ref="A15:X15"/>
    <mergeCell ref="A16:X16"/>
    <mergeCell ref="A18:C18"/>
    <mergeCell ref="D18:D19"/>
    <mergeCell ref="L18:M18"/>
    <mergeCell ref="P18:Q18"/>
    <mergeCell ref="R18:T18"/>
    <mergeCell ref="U18:U19"/>
    <mergeCell ref="V18:X18"/>
    <mergeCell ref="B19:C19"/>
    <mergeCell ref="N18:O18"/>
    <mergeCell ref="E18:E19"/>
    <mergeCell ref="F18:G18"/>
    <mergeCell ref="H18:I18"/>
    <mergeCell ref="J18:K18"/>
    <mergeCell ref="B20:C20"/>
    <mergeCell ref="B21:C21"/>
    <mergeCell ref="B22:C22"/>
    <mergeCell ref="B24:C24"/>
    <mergeCell ref="A25:C25"/>
  </mergeCells>
  <printOptions horizontalCentered="1"/>
  <pageMargins left="0.11811023622047245" right="0.11811023622047245" top="0.74803149606299213" bottom="0.74803149606299213" header="0.31496062992125984" footer="0.31496062992125984"/>
  <pageSetup scale="70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topLeftCell="B3" workbookViewId="0">
      <selection activeCell="O28" sqref="O28"/>
    </sheetView>
  </sheetViews>
  <sheetFormatPr baseColWidth="10" defaultRowHeight="12.75"/>
  <cols>
    <col min="1" max="1" width="11.140625" style="177" customWidth="1"/>
    <col min="2" max="2" width="6.140625" style="177" customWidth="1"/>
    <col min="3" max="3" width="40.7109375" style="177" customWidth="1"/>
    <col min="4" max="4" width="11.42578125" style="177"/>
    <col min="5" max="5" width="9.85546875" style="177" customWidth="1"/>
    <col min="6" max="6" width="13.5703125" style="177" customWidth="1"/>
    <col min="7" max="7" width="11.7109375" style="177" customWidth="1"/>
    <col min="8" max="13" width="9.85546875" style="177" hidden="1" customWidth="1"/>
    <col min="14" max="15" width="9.85546875" style="177" customWidth="1"/>
    <col min="16" max="16" width="11.42578125" style="177" hidden="1" customWidth="1"/>
    <col min="17" max="17" width="11.5703125" style="177" hidden="1" customWidth="1"/>
    <col min="18" max="18" width="9.85546875" style="177" customWidth="1"/>
    <col min="19" max="20" width="9.28515625" style="177" customWidth="1"/>
    <col min="21" max="21" width="19.28515625" style="177" customWidth="1"/>
    <col min="22" max="22" width="6.85546875" style="177" customWidth="1"/>
    <col min="23" max="23" width="7.5703125" style="177" customWidth="1"/>
    <col min="24" max="24" width="8.140625" style="177" customWidth="1"/>
    <col min="25" max="16384" width="11.42578125" style="177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159" t="s">
        <v>427</v>
      </c>
      <c r="B9" s="160">
        <v>226</v>
      </c>
      <c r="C9" s="161" t="s">
        <v>543</v>
      </c>
      <c r="D9" s="167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>
      <c r="A10" s="159" t="s">
        <v>0</v>
      </c>
      <c r="B10" s="160">
        <v>7</v>
      </c>
      <c r="C10" s="161" t="s">
        <v>544</v>
      </c>
      <c r="D10" s="167"/>
      <c r="E10" s="179"/>
      <c r="F10" s="179"/>
      <c r="G10" s="179"/>
      <c r="H10" s="179"/>
      <c r="I10" s="179"/>
      <c r="J10" s="179"/>
      <c r="K10" s="179"/>
      <c r="L10" s="180"/>
      <c r="M10" s="180"/>
      <c r="N10" s="180"/>
      <c r="O10" s="180"/>
      <c r="P10" s="180"/>
      <c r="Q10" s="180"/>
    </row>
    <row r="11" spans="1:24">
      <c r="A11" s="159" t="s">
        <v>430</v>
      </c>
      <c r="B11" s="160">
        <v>2</v>
      </c>
      <c r="C11" s="161" t="s">
        <v>613</v>
      </c>
      <c r="D11" s="167"/>
      <c r="E11" s="179"/>
      <c r="F11" s="179"/>
      <c r="G11" s="179"/>
      <c r="H11" s="179"/>
      <c r="I11" s="179"/>
      <c r="J11" s="179"/>
      <c r="K11" s="179"/>
      <c r="L11" s="180"/>
      <c r="M11" s="180"/>
      <c r="N11" s="180"/>
      <c r="O11" s="180"/>
      <c r="P11" s="180"/>
      <c r="Q11" s="180"/>
    </row>
    <row r="12" spans="1:24">
      <c r="A12" s="159" t="s">
        <v>6</v>
      </c>
      <c r="B12" s="163">
        <v>19</v>
      </c>
      <c r="C12" s="161" t="s">
        <v>560</v>
      </c>
      <c r="D12" s="167"/>
      <c r="E12" s="179"/>
      <c r="F12" s="179"/>
      <c r="G12" s="179"/>
      <c r="H12" s="179"/>
      <c r="I12" s="179"/>
      <c r="J12" s="179"/>
      <c r="K12" s="179"/>
      <c r="L12" s="180"/>
      <c r="M12" s="180"/>
      <c r="N12" s="180"/>
      <c r="O12" s="180"/>
      <c r="P12" s="180"/>
      <c r="Q12" s="180"/>
    </row>
    <row r="13" spans="1:24">
      <c r="A13" s="159" t="s">
        <v>416</v>
      </c>
      <c r="B13" s="160">
        <v>3</v>
      </c>
      <c r="C13" s="161" t="s">
        <v>614</v>
      </c>
      <c r="D13" s="167"/>
      <c r="E13" s="179"/>
      <c r="F13" s="179"/>
      <c r="G13" s="179"/>
      <c r="H13" s="179"/>
      <c r="I13" s="179"/>
      <c r="J13" s="179"/>
      <c r="K13" s="179"/>
      <c r="L13" s="180"/>
      <c r="M13" s="180"/>
      <c r="N13" s="180"/>
      <c r="O13" s="180"/>
      <c r="P13" s="180"/>
      <c r="Q13" s="180"/>
    </row>
    <row r="14" spans="1:24">
      <c r="A14" s="179"/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80"/>
      <c r="M14" s="180"/>
      <c r="N14" s="180"/>
      <c r="O14" s="180"/>
      <c r="P14" s="180"/>
      <c r="Q14" s="180"/>
    </row>
    <row r="15" spans="1:24">
      <c r="A15" s="484" t="s">
        <v>3</v>
      </c>
      <c r="B15" s="484"/>
      <c r="C15" s="484"/>
      <c r="D15" s="484"/>
      <c r="E15" s="484"/>
      <c r="F15" s="484"/>
      <c r="G15" s="484"/>
      <c r="H15" s="484"/>
      <c r="I15" s="484"/>
      <c r="J15" s="484"/>
      <c r="K15" s="484"/>
      <c r="L15" s="484"/>
      <c r="M15" s="484"/>
      <c r="N15" s="484"/>
      <c r="O15" s="484"/>
      <c r="P15" s="484"/>
      <c r="Q15" s="484"/>
      <c r="R15" s="484"/>
      <c r="S15" s="484"/>
      <c r="T15" s="484"/>
      <c r="U15" s="484"/>
      <c r="V15" s="484"/>
      <c r="W15" s="484"/>
      <c r="X15" s="484"/>
    </row>
    <row r="16" spans="1:24" ht="26.25" customHeight="1">
      <c r="A16" s="485" t="s">
        <v>615</v>
      </c>
      <c r="B16" s="485"/>
      <c r="C16" s="485"/>
      <c r="D16" s="485"/>
      <c r="E16" s="485"/>
      <c r="F16" s="485"/>
      <c r="G16" s="485"/>
      <c r="H16" s="485"/>
      <c r="I16" s="485"/>
      <c r="J16" s="485"/>
      <c r="K16" s="485"/>
      <c r="L16" s="485"/>
      <c r="M16" s="485"/>
      <c r="N16" s="485"/>
      <c r="O16" s="485"/>
      <c r="P16" s="485"/>
      <c r="Q16" s="485"/>
      <c r="R16" s="485"/>
      <c r="S16" s="485"/>
      <c r="T16" s="485"/>
      <c r="U16" s="485"/>
      <c r="V16" s="485"/>
      <c r="W16" s="485"/>
      <c r="X16" s="485"/>
    </row>
    <row r="17" spans="1:24">
      <c r="A17" s="374" t="s">
        <v>4</v>
      </c>
      <c r="B17" s="387"/>
      <c r="C17" s="375"/>
      <c r="D17" s="388" t="s">
        <v>7</v>
      </c>
      <c r="E17" s="388" t="s">
        <v>17</v>
      </c>
      <c r="F17" s="384" t="s">
        <v>18</v>
      </c>
      <c r="G17" s="386"/>
      <c r="H17" s="384" t="s">
        <v>19</v>
      </c>
      <c r="I17" s="386"/>
      <c r="J17" s="374" t="s">
        <v>13</v>
      </c>
      <c r="K17" s="375"/>
      <c r="L17" s="374" t="s">
        <v>9</v>
      </c>
      <c r="M17" s="375"/>
      <c r="N17" s="374" t="s">
        <v>12</v>
      </c>
      <c r="O17" s="375"/>
      <c r="P17" s="374" t="s">
        <v>14</v>
      </c>
      <c r="Q17" s="375"/>
      <c r="R17" s="393" t="s">
        <v>27</v>
      </c>
      <c r="S17" s="393"/>
      <c r="T17" s="393"/>
      <c r="U17" s="397" t="s">
        <v>28</v>
      </c>
      <c r="V17" s="384" t="s">
        <v>30</v>
      </c>
      <c r="W17" s="385"/>
      <c r="X17" s="386"/>
    </row>
    <row r="18" spans="1:24" ht="39.75" customHeight="1">
      <c r="A18" s="2" t="s">
        <v>16</v>
      </c>
      <c r="B18" s="393" t="s">
        <v>5</v>
      </c>
      <c r="C18" s="393"/>
      <c r="D18" s="389"/>
      <c r="E18" s="389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97"/>
      <c r="V18" s="8" t="s">
        <v>31</v>
      </c>
      <c r="W18" s="8" t="s">
        <v>32</v>
      </c>
      <c r="X18" s="8" t="s">
        <v>33</v>
      </c>
    </row>
    <row r="19" spans="1:24" ht="27.75" customHeight="1">
      <c r="A19" s="139">
        <v>1</v>
      </c>
      <c r="B19" s="470" t="s">
        <v>616</v>
      </c>
      <c r="C19" s="471"/>
      <c r="D19" s="137" t="s">
        <v>617</v>
      </c>
      <c r="E19" s="137">
        <v>10</v>
      </c>
      <c r="F19" s="211">
        <f t="shared" ref="F19:F26" si="0">$F$27*E19/100</f>
        <v>2095818.3</v>
      </c>
      <c r="G19" s="211">
        <f t="shared" ref="G19:G25" si="1">$G$27*E19/100</f>
        <v>1816394.5</v>
      </c>
      <c r="H19" s="209">
        <f>J19+L19+N19+P19</f>
        <v>1500</v>
      </c>
      <c r="I19" s="209">
        <f>K19+M19+O19+Q19</f>
        <v>411</v>
      </c>
      <c r="J19" s="139">
        <v>500</v>
      </c>
      <c r="K19" s="183">
        <v>153</v>
      </c>
      <c r="L19" s="139">
        <v>500</v>
      </c>
      <c r="M19" s="182">
        <v>119</v>
      </c>
      <c r="N19" s="139">
        <v>500</v>
      </c>
      <c r="O19" s="182">
        <v>139</v>
      </c>
      <c r="P19" s="139"/>
      <c r="Q19" s="182"/>
      <c r="R19" s="86">
        <f t="shared" ref="R19:S27" si="2">J19+L19+N19+P19</f>
        <v>1500</v>
      </c>
      <c r="S19" s="86">
        <f t="shared" si="2"/>
        <v>411</v>
      </c>
      <c r="T19" s="86">
        <f>S19-R19</f>
        <v>-1089</v>
      </c>
      <c r="U19" s="220"/>
      <c r="V19" s="5">
        <f>O19/N19*100</f>
        <v>27.800000000000004</v>
      </c>
      <c r="W19" s="5">
        <f t="shared" ref="W19:W25" si="3">G19/F19*100</f>
        <v>86.667556056744047</v>
      </c>
      <c r="X19" s="5">
        <f t="shared" ref="X19:X25" si="4">V19/W19*100</f>
        <v>32.07659390071926</v>
      </c>
    </row>
    <row r="20" spans="1:24" ht="36" customHeight="1">
      <c r="A20" s="139">
        <v>2</v>
      </c>
      <c r="B20" s="470" t="s">
        <v>618</v>
      </c>
      <c r="C20" s="471"/>
      <c r="D20" s="137" t="s">
        <v>212</v>
      </c>
      <c r="E20" s="137">
        <v>20</v>
      </c>
      <c r="F20" s="17">
        <f t="shared" si="0"/>
        <v>4191636.6</v>
      </c>
      <c r="G20" s="211">
        <f t="shared" si="1"/>
        <v>3632789</v>
      </c>
      <c r="H20" s="209">
        <f t="shared" ref="H20:I26" si="5">J20+L20+N20+P20</f>
        <v>450</v>
      </c>
      <c r="I20" s="209">
        <f t="shared" si="5"/>
        <v>6647</v>
      </c>
      <c r="J20" s="139">
        <v>150</v>
      </c>
      <c r="K20" s="183">
        <v>3550</v>
      </c>
      <c r="L20" s="139">
        <v>150</v>
      </c>
      <c r="M20" s="182">
        <v>1200</v>
      </c>
      <c r="N20" s="139">
        <v>150</v>
      </c>
      <c r="O20" s="182">
        <v>1897</v>
      </c>
      <c r="P20" s="139"/>
      <c r="Q20" s="182"/>
      <c r="R20" s="86">
        <f t="shared" si="2"/>
        <v>450</v>
      </c>
      <c r="S20" s="86">
        <f t="shared" si="2"/>
        <v>6647</v>
      </c>
      <c r="T20" s="86">
        <f t="shared" ref="T20:T27" si="6">S20-R20</f>
        <v>6197</v>
      </c>
      <c r="U20" s="7"/>
      <c r="V20" s="5">
        <f t="shared" ref="V20:V27" si="7">O20/N20*100</f>
        <v>1264.6666666666667</v>
      </c>
      <c r="W20" s="5">
        <f t="shared" si="3"/>
        <v>86.667556056744047</v>
      </c>
      <c r="X20" s="5">
        <f t="shared" si="4"/>
        <v>1459.2157944763651</v>
      </c>
    </row>
    <row r="21" spans="1:24" ht="35.25" customHeight="1">
      <c r="A21" s="139">
        <v>3</v>
      </c>
      <c r="B21" s="470" t="s">
        <v>619</v>
      </c>
      <c r="C21" s="471"/>
      <c r="D21" s="137" t="s">
        <v>566</v>
      </c>
      <c r="E21" s="137">
        <v>10</v>
      </c>
      <c r="F21" s="17">
        <f t="shared" si="0"/>
        <v>2095818.3</v>
      </c>
      <c r="G21" s="211">
        <f t="shared" si="1"/>
        <v>1816394.5</v>
      </c>
      <c r="H21" s="209">
        <f t="shared" si="5"/>
        <v>1500</v>
      </c>
      <c r="I21" s="209">
        <f t="shared" si="5"/>
        <v>1162</v>
      </c>
      <c r="J21" s="139">
        <v>500</v>
      </c>
      <c r="K21" s="183">
        <v>374</v>
      </c>
      <c r="L21" s="139">
        <v>500</v>
      </c>
      <c r="M21" s="182">
        <v>607</v>
      </c>
      <c r="N21" s="139">
        <v>500</v>
      </c>
      <c r="O21" s="182">
        <v>181</v>
      </c>
      <c r="P21" s="139"/>
      <c r="Q21" s="182"/>
      <c r="R21" s="86">
        <f t="shared" si="2"/>
        <v>1500</v>
      </c>
      <c r="S21" s="86">
        <f t="shared" si="2"/>
        <v>1162</v>
      </c>
      <c r="T21" s="86">
        <f t="shared" si="6"/>
        <v>-338</v>
      </c>
      <c r="U21" s="7"/>
      <c r="V21" s="5">
        <f t="shared" si="7"/>
        <v>36.199999999999996</v>
      </c>
      <c r="W21" s="5">
        <f t="shared" si="3"/>
        <v>86.667556056744047</v>
      </c>
      <c r="X21" s="5">
        <f t="shared" si="4"/>
        <v>41.768802129713556</v>
      </c>
    </row>
    <row r="22" spans="1:24" ht="45" customHeight="1">
      <c r="A22" s="139">
        <v>4</v>
      </c>
      <c r="B22" s="470" t="s">
        <v>620</v>
      </c>
      <c r="C22" s="471"/>
      <c r="D22" s="137" t="s">
        <v>566</v>
      </c>
      <c r="E22" s="137">
        <v>10</v>
      </c>
      <c r="F22" s="17">
        <f t="shared" si="0"/>
        <v>2095818.3</v>
      </c>
      <c r="G22" s="211">
        <f t="shared" si="1"/>
        <v>1816394.5</v>
      </c>
      <c r="H22" s="209">
        <f t="shared" si="5"/>
        <v>1500</v>
      </c>
      <c r="I22" s="209">
        <f t="shared" si="5"/>
        <v>472</v>
      </c>
      <c r="J22" s="139">
        <v>500</v>
      </c>
      <c r="K22" s="183">
        <v>128</v>
      </c>
      <c r="L22" s="139">
        <v>500</v>
      </c>
      <c r="M22" s="182">
        <v>265</v>
      </c>
      <c r="N22" s="139">
        <v>500</v>
      </c>
      <c r="O22" s="182">
        <v>79</v>
      </c>
      <c r="P22" s="139"/>
      <c r="Q22" s="182"/>
      <c r="R22" s="86">
        <f t="shared" si="2"/>
        <v>1500</v>
      </c>
      <c r="S22" s="86">
        <f t="shared" si="2"/>
        <v>472</v>
      </c>
      <c r="T22" s="86">
        <f t="shared" si="6"/>
        <v>-1028</v>
      </c>
      <c r="U22" s="7"/>
      <c r="V22" s="5">
        <f t="shared" si="7"/>
        <v>15.8</v>
      </c>
      <c r="W22" s="5">
        <f t="shared" si="3"/>
        <v>86.667556056744047</v>
      </c>
      <c r="X22" s="5">
        <f t="shared" si="4"/>
        <v>18.230582145013102</v>
      </c>
    </row>
    <row r="23" spans="1:24" ht="45" customHeight="1">
      <c r="A23" s="139">
        <v>5</v>
      </c>
      <c r="B23" s="470" t="s">
        <v>621</v>
      </c>
      <c r="C23" s="471"/>
      <c r="D23" s="137" t="s">
        <v>566</v>
      </c>
      <c r="E23" s="137">
        <v>20</v>
      </c>
      <c r="F23" s="17">
        <f t="shared" si="0"/>
        <v>4191636.6</v>
      </c>
      <c r="G23" s="211">
        <f t="shared" si="1"/>
        <v>3632789</v>
      </c>
      <c r="H23" s="209">
        <f t="shared" si="5"/>
        <v>1500</v>
      </c>
      <c r="I23" s="209">
        <f t="shared" si="5"/>
        <v>411</v>
      </c>
      <c r="J23" s="139">
        <v>500</v>
      </c>
      <c r="K23" s="183">
        <v>70</v>
      </c>
      <c r="L23" s="139">
        <v>500</v>
      </c>
      <c r="M23" s="182">
        <v>225</v>
      </c>
      <c r="N23" s="139">
        <v>500</v>
      </c>
      <c r="O23" s="182">
        <v>116</v>
      </c>
      <c r="P23" s="139"/>
      <c r="Q23" s="182"/>
      <c r="R23" s="86">
        <f t="shared" si="2"/>
        <v>1500</v>
      </c>
      <c r="S23" s="86">
        <f t="shared" si="2"/>
        <v>411</v>
      </c>
      <c r="T23" s="86">
        <f t="shared" si="6"/>
        <v>-1089</v>
      </c>
      <c r="U23" s="7"/>
      <c r="V23" s="5">
        <f t="shared" si="7"/>
        <v>23.200000000000003</v>
      </c>
      <c r="W23" s="5">
        <f t="shared" si="3"/>
        <v>86.667556056744047</v>
      </c>
      <c r="X23" s="5">
        <f t="shared" si="4"/>
        <v>26.768956061031897</v>
      </c>
    </row>
    <row r="24" spans="1:24" ht="45" customHeight="1">
      <c r="A24" s="139">
        <v>6</v>
      </c>
      <c r="B24" s="470" t="s">
        <v>622</v>
      </c>
      <c r="C24" s="471"/>
      <c r="D24" s="137" t="s">
        <v>566</v>
      </c>
      <c r="E24" s="137">
        <v>20</v>
      </c>
      <c r="F24" s="17">
        <f t="shared" si="0"/>
        <v>4191636.6</v>
      </c>
      <c r="G24" s="211">
        <f t="shared" si="1"/>
        <v>3632789</v>
      </c>
      <c r="H24" s="209">
        <f t="shared" si="5"/>
        <v>330</v>
      </c>
      <c r="I24" s="209">
        <f t="shared" si="5"/>
        <v>9</v>
      </c>
      <c r="J24" s="139">
        <v>110</v>
      </c>
      <c r="K24" s="183">
        <v>0</v>
      </c>
      <c r="L24" s="139">
        <v>110</v>
      </c>
      <c r="M24" s="182">
        <v>9</v>
      </c>
      <c r="N24" s="139">
        <v>110</v>
      </c>
      <c r="O24" s="182">
        <v>0</v>
      </c>
      <c r="P24" s="139"/>
      <c r="Q24" s="182"/>
      <c r="R24" s="86">
        <f t="shared" si="2"/>
        <v>330</v>
      </c>
      <c r="S24" s="86">
        <f t="shared" si="2"/>
        <v>9</v>
      </c>
      <c r="T24" s="86">
        <f t="shared" si="6"/>
        <v>-321</v>
      </c>
      <c r="U24" s="7"/>
      <c r="V24" s="5">
        <f t="shared" si="7"/>
        <v>0</v>
      </c>
      <c r="W24" s="5">
        <f t="shared" si="3"/>
        <v>86.667556056744047</v>
      </c>
      <c r="X24" s="5">
        <f t="shared" si="4"/>
        <v>0</v>
      </c>
    </row>
    <row r="25" spans="1:24" ht="45" customHeight="1">
      <c r="A25" s="139">
        <v>7</v>
      </c>
      <c r="B25" s="470" t="s">
        <v>623</v>
      </c>
      <c r="C25" s="471"/>
      <c r="D25" s="137" t="s">
        <v>212</v>
      </c>
      <c r="E25" s="137">
        <v>10</v>
      </c>
      <c r="F25" s="17">
        <f t="shared" si="0"/>
        <v>2095818.3</v>
      </c>
      <c r="G25" s="211">
        <f t="shared" si="1"/>
        <v>1816394.5</v>
      </c>
      <c r="H25" s="209">
        <f t="shared" si="5"/>
        <v>45</v>
      </c>
      <c r="I25" s="209">
        <f t="shared" si="5"/>
        <v>106</v>
      </c>
      <c r="J25" s="139">
        <v>15</v>
      </c>
      <c r="K25" s="183">
        <v>28</v>
      </c>
      <c r="L25" s="139">
        <v>15</v>
      </c>
      <c r="M25" s="182">
        <v>47</v>
      </c>
      <c r="N25" s="139">
        <v>15</v>
      </c>
      <c r="O25" s="182">
        <v>31</v>
      </c>
      <c r="P25" s="139"/>
      <c r="Q25" s="182"/>
      <c r="R25" s="86">
        <f t="shared" si="2"/>
        <v>45</v>
      </c>
      <c r="S25" s="86">
        <f t="shared" si="2"/>
        <v>106</v>
      </c>
      <c r="T25" s="86">
        <f t="shared" si="6"/>
        <v>61</v>
      </c>
      <c r="U25" s="7"/>
      <c r="V25" s="5">
        <f t="shared" si="7"/>
        <v>206.66666666666669</v>
      </c>
      <c r="W25" s="5">
        <f t="shared" si="3"/>
        <v>86.667556056744047</v>
      </c>
      <c r="X25" s="5">
        <f t="shared" si="4"/>
        <v>238.45909134827266</v>
      </c>
    </row>
    <row r="26" spans="1:24" ht="45" customHeight="1">
      <c r="A26" s="139"/>
      <c r="B26" s="470"/>
      <c r="C26" s="471"/>
      <c r="D26" s="137"/>
      <c r="E26" s="137"/>
      <c r="F26" s="211">
        <f t="shared" si="0"/>
        <v>0</v>
      </c>
      <c r="G26" s="211"/>
      <c r="H26" s="209">
        <f t="shared" si="5"/>
        <v>0</v>
      </c>
      <c r="I26" s="209">
        <f t="shared" si="5"/>
        <v>0</v>
      </c>
      <c r="J26" s="139"/>
      <c r="K26" s="183"/>
      <c r="L26" s="139"/>
      <c r="M26" s="182"/>
      <c r="N26" s="139"/>
      <c r="O26" s="182"/>
      <c r="P26" s="139"/>
      <c r="Q26" s="182"/>
      <c r="R26" s="86"/>
      <c r="S26" s="86"/>
      <c r="T26" s="86"/>
      <c r="U26" s="7"/>
      <c r="V26" s="5"/>
      <c r="W26" s="5"/>
      <c r="X26" s="5"/>
    </row>
    <row r="27" spans="1:24" ht="45" customHeight="1">
      <c r="A27" s="390" t="s">
        <v>24</v>
      </c>
      <c r="B27" s="391"/>
      <c r="C27" s="392"/>
      <c r="D27" s="18"/>
      <c r="E27" s="18">
        <f>E19+E20+E21+E22+E23+E24+E25+E26</f>
        <v>100</v>
      </c>
      <c r="F27" s="19">
        <v>20958183</v>
      </c>
      <c r="G27" s="39">
        <v>18163945</v>
      </c>
      <c r="H27" s="18">
        <f t="shared" ref="H27:Q27" si="8">SUM(H19:H26)</f>
        <v>6825</v>
      </c>
      <c r="I27" s="18">
        <f t="shared" si="8"/>
        <v>9218</v>
      </c>
      <c r="J27" s="18">
        <f t="shared" si="8"/>
        <v>2275</v>
      </c>
      <c r="K27" s="18">
        <f t="shared" si="8"/>
        <v>4303</v>
      </c>
      <c r="L27" s="18">
        <f t="shared" si="8"/>
        <v>2275</v>
      </c>
      <c r="M27" s="18">
        <f t="shared" si="8"/>
        <v>2472</v>
      </c>
      <c r="N27" s="18">
        <f t="shared" si="8"/>
        <v>2275</v>
      </c>
      <c r="O27" s="18">
        <f t="shared" si="8"/>
        <v>2443</v>
      </c>
      <c r="P27" s="18">
        <f t="shared" si="8"/>
        <v>0</v>
      </c>
      <c r="Q27" s="18">
        <f t="shared" si="8"/>
        <v>0</v>
      </c>
      <c r="R27" s="87">
        <f t="shared" si="2"/>
        <v>6825</v>
      </c>
      <c r="S27" s="87">
        <f t="shared" si="2"/>
        <v>9218</v>
      </c>
      <c r="T27" s="87">
        <f t="shared" si="6"/>
        <v>2393</v>
      </c>
      <c r="U27" s="5"/>
      <c r="V27" s="5">
        <f t="shared" si="7"/>
        <v>107.38461538461539</v>
      </c>
      <c r="W27" s="5">
        <f>G27/F27*100</f>
        <v>86.667556056744047</v>
      </c>
      <c r="X27" s="5">
        <f>V27/W27*100</f>
        <v>123.90405391644737</v>
      </c>
    </row>
    <row r="28" spans="1:24" s="1" customFormat="1" ht="36.75" customHeight="1">
      <c r="A28" s="6"/>
      <c r="B28" s="6"/>
      <c r="C28" s="6"/>
      <c r="D28" s="6"/>
      <c r="E28" s="6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24" s="6" customFormat="1" ht="14.25" customHeight="1">
      <c r="B29" s="11" t="s">
        <v>25</v>
      </c>
      <c r="F29" s="10"/>
      <c r="H29" s="6" t="s">
        <v>26</v>
      </c>
    </row>
    <row r="30" spans="1:24" s="6" customFormat="1" ht="14.25" customHeight="1">
      <c r="A30" s="177"/>
      <c r="B30" s="177"/>
      <c r="C30" s="177"/>
      <c r="D30" s="177"/>
      <c r="E30" s="177"/>
      <c r="F30" s="177"/>
      <c r="G30" s="177"/>
      <c r="H30" s="177"/>
      <c r="I30" s="177"/>
      <c r="J30" s="185"/>
      <c r="K30" s="185"/>
      <c r="L30" s="185"/>
      <c r="M30" s="185"/>
      <c r="N30" s="185"/>
      <c r="O30" s="185"/>
      <c r="P30" s="185"/>
      <c r="Q30" s="177"/>
    </row>
    <row r="31" spans="1:24">
      <c r="J31" s="185"/>
      <c r="K31" s="185"/>
      <c r="L31" s="185"/>
      <c r="M31" s="185"/>
      <c r="N31" s="185"/>
      <c r="O31" s="185"/>
      <c r="P31" s="185"/>
    </row>
    <row r="32" spans="1:24">
      <c r="J32" s="185"/>
      <c r="K32" s="185"/>
      <c r="L32" s="185"/>
      <c r="M32" s="185"/>
      <c r="N32" s="185"/>
      <c r="O32" s="185"/>
      <c r="P32" s="185"/>
    </row>
    <row r="33" spans="10:16">
      <c r="J33" s="185"/>
      <c r="K33" s="185"/>
      <c r="L33" s="185"/>
      <c r="M33" s="185"/>
      <c r="N33" s="185"/>
      <c r="O33" s="185"/>
      <c r="P33" s="185"/>
    </row>
    <row r="34" spans="10:16">
      <c r="J34" s="185"/>
      <c r="K34" s="185"/>
      <c r="L34" s="185"/>
      <c r="M34" s="185"/>
      <c r="N34" s="185"/>
      <c r="O34" s="185"/>
      <c r="P34" s="185"/>
    </row>
    <row r="35" spans="10:16">
      <c r="J35" s="185"/>
      <c r="K35" s="185"/>
      <c r="L35" s="185"/>
      <c r="M35" s="185"/>
      <c r="N35" s="185"/>
      <c r="O35" s="185"/>
      <c r="P35" s="185"/>
    </row>
    <row r="36" spans="10:16">
      <c r="J36" s="185"/>
      <c r="K36" s="185"/>
      <c r="L36" s="185"/>
      <c r="M36" s="185"/>
      <c r="N36" s="185"/>
      <c r="O36" s="185"/>
      <c r="P36" s="185"/>
    </row>
  </sheetData>
  <sheetProtection sheet="1" objects="1" scenarios="1"/>
  <mergeCells count="31">
    <mergeCell ref="A6:X6"/>
    <mergeCell ref="A1:X1"/>
    <mergeCell ref="A2:X2"/>
    <mergeCell ref="A3:X3"/>
    <mergeCell ref="A4:X4"/>
    <mergeCell ref="A5:X5"/>
    <mergeCell ref="B18:C18"/>
    <mergeCell ref="A7:X7"/>
    <mergeCell ref="A15:X15"/>
    <mergeCell ref="A16:X16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B25:C25"/>
    <mergeCell ref="B26:C26"/>
    <mergeCell ref="A27:C27"/>
    <mergeCell ref="B19:C19"/>
    <mergeCell ref="B20:C20"/>
    <mergeCell ref="B21:C21"/>
    <mergeCell ref="B22:C22"/>
    <mergeCell ref="B23:C23"/>
    <mergeCell ref="B24:C24"/>
  </mergeCells>
  <printOptions horizontalCentered="1"/>
  <pageMargins left="0.11811023622047245" right="0.11811023622047245" top="0.74803149606299213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topLeftCell="B22" workbookViewId="0">
      <selection activeCell="S30" sqref="S30"/>
    </sheetView>
  </sheetViews>
  <sheetFormatPr baseColWidth="10" defaultRowHeight="12.75"/>
  <cols>
    <col min="1" max="1" width="10.7109375" style="177" customWidth="1"/>
    <col min="2" max="2" width="5.5703125" style="177" customWidth="1"/>
    <col min="3" max="3" width="29.140625" style="177" customWidth="1"/>
    <col min="4" max="5" width="11.42578125" style="177"/>
    <col min="6" max="6" width="14" style="177" customWidth="1"/>
    <col min="7" max="7" width="11.7109375" style="177" customWidth="1"/>
    <col min="8" max="12" width="9.7109375" style="177" hidden="1" customWidth="1"/>
    <col min="13" max="13" width="11.140625" style="177" hidden="1" customWidth="1"/>
    <col min="14" max="15" width="9.7109375" style="177" customWidth="1"/>
    <col min="16" max="17" width="9.7109375" style="177" hidden="1" customWidth="1"/>
    <col min="18" max="20" width="9.7109375" style="177" customWidth="1"/>
    <col min="21" max="21" width="21.7109375" style="177" customWidth="1"/>
    <col min="22" max="24" width="8.85546875" style="177" customWidth="1"/>
    <col min="25" max="16384" width="11.42578125" style="177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48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159" t="s">
        <v>427</v>
      </c>
      <c r="B9" s="160">
        <v>226</v>
      </c>
      <c r="C9" s="161" t="s">
        <v>543</v>
      </c>
      <c r="D9" s="16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159" t="s">
        <v>0</v>
      </c>
      <c r="B10" s="160">
        <v>7</v>
      </c>
      <c r="C10" s="161" t="s">
        <v>544</v>
      </c>
      <c r="D10" s="167"/>
      <c r="E10" s="179"/>
      <c r="F10" s="179"/>
      <c r="G10" s="179"/>
      <c r="H10" s="179"/>
      <c r="I10" s="179"/>
      <c r="J10" s="179"/>
      <c r="K10" s="179"/>
      <c r="L10" s="180"/>
      <c r="M10" s="180"/>
      <c r="N10" s="180"/>
      <c r="O10" s="180"/>
      <c r="P10" s="180"/>
      <c r="Q10" s="180"/>
    </row>
    <row r="11" spans="1:24">
      <c r="A11" s="159" t="s">
        <v>430</v>
      </c>
      <c r="B11" s="160">
        <v>3</v>
      </c>
      <c r="C11" s="161" t="s">
        <v>601</v>
      </c>
      <c r="D11" s="167"/>
      <c r="E11" s="179"/>
      <c r="F11" s="179"/>
      <c r="G11" s="179"/>
      <c r="H11" s="179"/>
      <c r="I11" s="179"/>
      <c r="J11" s="179"/>
      <c r="K11" s="179"/>
      <c r="L11" s="180"/>
      <c r="M11" s="180"/>
      <c r="N11" s="180"/>
      <c r="O11" s="180"/>
      <c r="P11" s="180"/>
      <c r="Q11" s="180"/>
    </row>
    <row r="12" spans="1:24">
      <c r="A12" s="159" t="s">
        <v>6</v>
      </c>
      <c r="B12" s="163">
        <v>19</v>
      </c>
      <c r="C12" s="161" t="s">
        <v>560</v>
      </c>
      <c r="D12" s="167"/>
      <c r="E12" s="179"/>
      <c r="F12" s="179"/>
      <c r="G12" s="179"/>
      <c r="H12" s="179"/>
      <c r="I12" s="179"/>
      <c r="J12" s="179"/>
      <c r="K12" s="179"/>
      <c r="L12" s="180"/>
      <c r="M12" s="180"/>
      <c r="N12" s="180"/>
      <c r="O12" s="180"/>
      <c r="P12" s="180"/>
      <c r="Q12" s="180"/>
    </row>
    <row r="13" spans="1:24">
      <c r="A13" s="159" t="s">
        <v>416</v>
      </c>
      <c r="B13" s="160">
        <v>4</v>
      </c>
      <c r="C13" s="161" t="s">
        <v>602</v>
      </c>
      <c r="D13" s="167"/>
      <c r="E13" s="179"/>
      <c r="F13" s="179"/>
      <c r="G13" s="179"/>
      <c r="H13" s="179"/>
      <c r="I13" s="179"/>
      <c r="J13" s="179"/>
      <c r="K13" s="179"/>
      <c r="L13" s="180"/>
      <c r="M13" s="180"/>
      <c r="N13" s="180"/>
      <c r="O13" s="180"/>
      <c r="P13" s="180"/>
      <c r="Q13" s="180"/>
    </row>
    <row r="14" spans="1:24">
      <c r="A14" s="179"/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80"/>
      <c r="M14" s="180"/>
      <c r="N14" s="180"/>
      <c r="O14" s="180"/>
      <c r="P14" s="180"/>
      <c r="Q14" s="180"/>
    </row>
    <row r="15" spans="1:24">
      <c r="A15" s="484" t="s">
        <v>3</v>
      </c>
      <c r="B15" s="484"/>
      <c r="C15" s="484"/>
      <c r="D15" s="484"/>
      <c r="E15" s="484"/>
      <c r="F15" s="484"/>
      <c r="G15" s="484"/>
      <c r="H15" s="484"/>
      <c r="I15" s="484"/>
      <c r="J15" s="484"/>
      <c r="K15" s="484"/>
      <c r="L15" s="484"/>
      <c r="M15" s="484"/>
      <c r="N15" s="484"/>
      <c r="O15" s="484"/>
      <c r="P15" s="484"/>
      <c r="Q15" s="484"/>
      <c r="R15" s="484"/>
      <c r="S15" s="484"/>
      <c r="T15" s="484"/>
      <c r="U15" s="484"/>
      <c r="V15" s="484"/>
      <c r="W15" s="484"/>
      <c r="X15" s="484"/>
    </row>
    <row r="16" spans="1:24" ht="27.75" customHeight="1">
      <c r="A16" s="485" t="s">
        <v>603</v>
      </c>
      <c r="B16" s="485"/>
      <c r="C16" s="485"/>
      <c r="D16" s="485"/>
      <c r="E16" s="485"/>
      <c r="F16" s="485"/>
      <c r="G16" s="485"/>
      <c r="H16" s="485"/>
      <c r="I16" s="485"/>
      <c r="J16" s="485"/>
      <c r="K16" s="485"/>
      <c r="L16" s="485"/>
      <c r="M16" s="485"/>
      <c r="N16" s="485"/>
      <c r="O16" s="485"/>
      <c r="P16" s="485"/>
      <c r="Q16" s="485"/>
      <c r="R16" s="485"/>
      <c r="S16" s="485"/>
      <c r="T16" s="485"/>
      <c r="U16" s="485"/>
      <c r="V16" s="485"/>
      <c r="W16" s="485"/>
      <c r="X16" s="485"/>
    </row>
    <row r="17" spans="1:24">
      <c r="A17" s="180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 ht="24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45" customHeight="1">
      <c r="A20" s="139">
        <v>1</v>
      </c>
      <c r="B20" s="470" t="s">
        <v>604</v>
      </c>
      <c r="C20" s="471"/>
      <c r="D20" s="137" t="s">
        <v>574</v>
      </c>
      <c r="E20" s="137">
        <v>20</v>
      </c>
      <c r="F20" s="211">
        <f t="shared" ref="F20:F27" si="0">$F$28*E20/100</f>
        <v>8197730.5999999996</v>
      </c>
      <c r="G20" s="211">
        <f t="shared" ref="G20:G27" si="1">$G$28*E20/100</f>
        <v>7357956.2000000002</v>
      </c>
      <c r="H20" s="209">
        <f>J20+L20+N20+P20</f>
        <v>300000</v>
      </c>
      <c r="I20" s="182">
        <f>K20+M20+O20+Q20</f>
        <v>503946</v>
      </c>
      <c r="J20" s="217">
        <v>100000</v>
      </c>
      <c r="K20" s="183">
        <v>33617</v>
      </c>
      <c r="L20" s="217">
        <v>100000</v>
      </c>
      <c r="M20" s="183">
        <v>253490</v>
      </c>
      <c r="N20" s="217">
        <v>100000</v>
      </c>
      <c r="O20" s="183">
        <v>216839</v>
      </c>
      <c r="P20" s="217"/>
      <c r="Q20" s="183"/>
      <c r="R20" s="86">
        <f t="shared" ref="R20:S28" si="2">J20+L20+N20+P20</f>
        <v>300000</v>
      </c>
      <c r="S20" s="86">
        <f t="shared" si="2"/>
        <v>503946</v>
      </c>
      <c r="T20" s="86">
        <f>S20-R20</f>
        <v>203946</v>
      </c>
      <c r="U20" s="24"/>
      <c r="V20" s="5">
        <f>O20/N20*100</f>
        <v>216.839</v>
      </c>
      <c r="W20" s="5">
        <f t="shared" ref="W20:W28" si="3">G20/F20*100</f>
        <v>89.756013694814513</v>
      </c>
      <c r="X20" s="5">
        <f t="shared" ref="X20:X28" si="4">V20/W20*100</f>
        <v>241.58715508165162</v>
      </c>
    </row>
    <row r="21" spans="1:24" ht="45" customHeight="1">
      <c r="A21" s="139">
        <v>2</v>
      </c>
      <c r="B21" s="470" t="s">
        <v>605</v>
      </c>
      <c r="C21" s="471"/>
      <c r="D21" s="137" t="s">
        <v>606</v>
      </c>
      <c r="E21" s="137">
        <v>10</v>
      </c>
      <c r="F21" s="211">
        <f t="shared" si="0"/>
        <v>4098865.3</v>
      </c>
      <c r="G21" s="211">
        <f t="shared" si="1"/>
        <v>3678978.1</v>
      </c>
      <c r="H21" s="209">
        <f t="shared" ref="H21:I27" si="5">J21+L21+N21+P21</f>
        <v>2400</v>
      </c>
      <c r="I21" s="182">
        <f t="shared" si="5"/>
        <v>23433.55</v>
      </c>
      <c r="J21" s="139">
        <v>800</v>
      </c>
      <c r="K21" s="183">
        <v>1250.1399999999999</v>
      </c>
      <c r="L21" s="139">
        <v>800</v>
      </c>
      <c r="M21" s="182">
        <v>25.28</v>
      </c>
      <c r="N21" s="139">
        <v>800</v>
      </c>
      <c r="O21" s="182">
        <v>22158.13</v>
      </c>
      <c r="P21" s="139"/>
      <c r="Q21" s="182"/>
      <c r="R21" s="86">
        <f t="shared" si="2"/>
        <v>2400</v>
      </c>
      <c r="S21" s="86">
        <f t="shared" si="2"/>
        <v>23433.55</v>
      </c>
      <c r="T21" s="86">
        <f t="shared" ref="T21:T28" si="6">S21-R21</f>
        <v>21033.55</v>
      </c>
      <c r="U21" s="24"/>
      <c r="V21" s="5">
        <f t="shared" ref="V21:V28" si="7">O21/N21*100</f>
        <v>2769.7662500000001</v>
      </c>
      <c r="W21" s="5">
        <f t="shared" si="3"/>
        <v>89.756013694814513</v>
      </c>
      <c r="X21" s="5">
        <f t="shared" si="4"/>
        <v>3085.8837597419038</v>
      </c>
    </row>
    <row r="22" spans="1:24" ht="45" customHeight="1">
      <c r="A22" s="139">
        <v>3</v>
      </c>
      <c r="B22" s="470" t="s">
        <v>607</v>
      </c>
      <c r="C22" s="471"/>
      <c r="D22" s="137" t="s">
        <v>586</v>
      </c>
      <c r="E22" s="137">
        <v>10</v>
      </c>
      <c r="F22" s="211">
        <f t="shared" si="0"/>
        <v>4098865.3</v>
      </c>
      <c r="G22" s="211">
        <f t="shared" si="1"/>
        <v>3678978.1</v>
      </c>
      <c r="H22" s="209">
        <f t="shared" si="5"/>
        <v>672000</v>
      </c>
      <c r="I22" s="182">
        <f t="shared" si="5"/>
        <v>2537100</v>
      </c>
      <c r="J22" s="217">
        <v>224000</v>
      </c>
      <c r="K22" s="183">
        <v>1094800</v>
      </c>
      <c r="L22" s="217">
        <v>224000</v>
      </c>
      <c r="M22" s="182">
        <v>639750</v>
      </c>
      <c r="N22" s="217">
        <v>224000</v>
      </c>
      <c r="O22" s="182">
        <v>802550</v>
      </c>
      <c r="P22" s="217"/>
      <c r="Q22" s="182"/>
      <c r="R22" s="86">
        <f t="shared" si="2"/>
        <v>672000</v>
      </c>
      <c r="S22" s="86">
        <f t="shared" si="2"/>
        <v>2537100</v>
      </c>
      <c r="T22" s="86">
        <f t="shared" si="6"/>
        <v>1865100</v>
      </c>
      <c r="U22" s="24"/>
      <c r="V22" s="5">
        <f t="shared" si="7"/>
        <v>358.28125</v>
      </c>
      <c r="W22" s="5">
        <f t="shared" si="3"/>
        <v>89.756013694814513</v>
      </c>
      <c r="X22" s="5">
        <f t="shared" si="4"/>
        <v>399.17241781505169</v>
      </c>
    </row>
    <row r="23" spans="1:24" ht="45" customHeight="1">
      <c r="A23" s="139">
        <v>4</v>
      </c>
      <c r="B23" s="470" t="s">
        <v>608</v>
      </c>
      <c r="C23" s="471"/>
      <c r="D23" s="137" t="s">
        <v>388</v>
      </c>
      <c r="E23" s="137">
        <v>10</v>
      </c>
      <c r="F23" s="211">
        <f t="shared" si="0"/>
        <v>4098865.3</v>
      </c>
      <c r="G23" s="211">
        <f t="shared" si="1"/>
        <v>3678978.1</v>
      </c>
      <c r="H23" s="209">
        <f t="shared" si="5"/>
        <v>135</v>
      </c>
      <c r="I23" s="182">
        <f t="shared" si="5"/>
        <v>439</v>
      </c>
      <c r="J23" s="217">
        <v>45</v>
      </c>
      <c r="K23" s="183">
        <v>90</v>
      </c>
      <c r="L23" s="139">
        <v>45</v>
      </c>
      <c r="M23" s="182">
        <v>144</v>
      </c>
      <c r="N23" s="139">
        <v>45</v>
      </c>
      <c r="O23" s="182">
        <v>205</v>
      </c>
      <c r="P23" s="139"/>
      <c r="Q23" s="182"/>
      <c r="R23" s="86">
        <f t="shared" si="2"/>
        <v>135</v>
      </c>
      <c r="S23" s="86">
        <f t="shared" si="2"/>
        <v>439</v>
      </c>
      <c r="T23" s="86">
        <f t="shared" si="6"/>
        <v>304</v>
      </c>
      <c r="U23" s="24"/>
      <c r="V23" s="5">
        <f t="shared" si="7"/>
        <v>455.55555555555554</v>
      </c>
      <c r="W23" s="5">
        <f t="shared" si="3"/>
        <v>89.756013694814513</v>
      </c>
      <c r="X23" s="5">
        <f t="shared" si="4"/>
        <v>507.54878342137692</v>
      </c>
    </row>
    <row r="24" spans="1:24" ht="45" customHeight="1">
      <c r="A24" s="139">
        <v>5</v>
      </c>
      <c r="B24" s="470" t="s">
        <v>609</v>
      </c>
      <c r="C24" s="471"/>
      <c r="D24" s="137" t="s">
        <v>606</v>
      </c>
      <c r="E24" s="137">
        <v>10</v>
      </c>
      <c r="F24" s="211">
        <f t="shared" si="0"/>
        <v>4098865.3</v>
      </c>
      <c r="G24" s="211">
        <f t="shared" si="1"/>
        <v>3678978.1</v>
      </c>
      <c r="H24" s="209">
        <f t="shared" si="5"/>
        <v>2400</v>
      </c>
      <c r="I24" s="182">
        <f t="shared" si="5"/>
        <v>16820.940000000002</v>
      </c>
      <c r="J24" s="217">
        <v>800</v>
      </c>
      <c r="K24" s="183">
        <v>1733.94</v>
      </c>
      <c r="L24" s="139">
        <v>800</v>
      </c>
      <c r="M24" s="182">
        <v>12299</v>
      </c>
      <c r="N24" s="139">
        <v>800</v>
      </c>
      <c r="O24" s="182">
        <v>2788</v>
      </c>
      <c r="P24" s="139"/>
      <c r="Q24" s="182"/>
      <c r="R24" s="86">
        <f t="shared" si="2"/>
        <v>2400</v>
      </c>
      <c r="S24" s="86">
        <f t="shared" si="2"/>
        <v>16820.940000000002</v>
      </c>
      <c r="T24" s="86">
        <f t="shared" si="6"/>
        <v>14420.940000000002</v>
      </c>
      <c r="U24" s="24"/>
      <c r="V24" s="5">
        <f t="shared" si="7"/>
        <v>348.5</v>
      </c>
      <c r="W24" s="5">
        <f t="shared" si="3"/>
        <v>89.756013694814513</v>
      </c>
      <c r="X24" s="5">
        <f t="shared" si="4"/>
        <v>388.27481931735338</v>
      </c>
    </row>
    <row r="25" spans="1:24" ht="45" customHeight="1">
      <c r="A25" s="139">
        <v>6</v>
      </c>
      <c r="B25" s="470" t="s">
        <v>610</v>
      </c>
      <c r="C25" s="471"/>
      <c r="D25" s="137" t="s">
        <v>606</v>
      </c>
      <c r="E25" s="137">
        <v>20</v>
      </c>
      <c r="F25" s="211">
        <f t="shared" si="0"/>
        <v>8197730.5999999996</v>
      </c>
      <c r="G25" s="211">
        <f t="shared" si="1"/>
        <v>7357956.2000000002</v>
      </c>
      <c r="H25" s="209">
        <f t="shared" si="5"/>
        <v>150</v>
      </c>
      <c r="I25" s="182">
        <f t="shared" si="5"/>
        <v>28679.91</v>
      </c>
      <c r="J25" s="217">
        <v>50</v>
      </c>
      <c r="K25" s="183">
        <v>12422.94</v>
      </c>
      <c r="L25" s="139">
        <v>50</v>
      </c>
      <c r="M25" s="182">
        <v>7904.97</v>
      </c>
      <c r="N25" s="139">
        <v>50</v>
      </c>
      <c r="O25" s="182">
        <v>8352</v>
      </c>
      <c r="P25" s="139"/>
      <c r="Q25" s="182"/>
      <c r="R25" s="86">
        <f t="shared" si="2"/>
        <v>150</v>
      </c>
      <c r="S25" s="86">
        <f t="shared" si="2"/>
        <v>28679.91</v>
      </c>
      <c r="T25" s="86">
        <f t="shared" si="6"/>
        <v>28529.91</v>
      </c>
      <c r="U25" s="24"/>
      <c r="V25" s="5">
        <f t="shared" si="7"/>
        <v>16704</v>
      </c>
      <c r="W25" s="5">
        <f t="shared" si="3"/>
        <v>89.756013694814513</v>
      </c>
      <c r="X25" s="5">
        <f t="shared" si="4"/>
        <v>18610.452171813689</v>
      </c>
    </row>
    <row r="26" spans="1:24" ht="45" customHeight="1">
      <c r="A26" s="139">
        <v>7</v>
      </c>
      <c r="B26" s="495" t="s">
        <v>611</v>
      </c>
      <c r="C26" s="496"/>
      <c r="D26" s="137" t="s">
        <v>606</v>
      </c>
      <c r="E26" s="137">
        <v>10</v>
      </c>
      <c r="F26" s="211">
        <f t="shared" si="0"/>
        <v>4098865.3</v>
      </c>
      <c r="G26" s="211">
        <f t="shared" si="1"/>
        <v>3678978.1</v>
      </c>
      <c r="H26" s="209">
        <f t="shared" si="5"/>
        <v>4950</v>
      </c>
      <c r="I26" s="182">
        <f t="shared" si="5"/>
        <v>65945.08</v>
      </c>
      <c r="J26" s="217">
        <v>1650</v>
      </c>
      <c r="K26" s="183">
        <v>16259.029999999999</v>
      </c>
      <c r="L26" s="139">
        <v>1650</v>
      </c>
      <c r="M26" s="218">
        <v>10659.05</v>
      </c>
      <c r="N26" s="139">
        <v>1650</v>
      </c>
      <c r="O26" s="183">
        <v>39027</v>
      </c>
      <c r="P26" s="139"/>
      <c r="Q26" s="183"/>
      <c r="R26" s="86">
        <f t="shared" si="2"/>
        <v>4950</v>
      </c>
      <c r="S26" s="86">
        <f t="shared" si="2"/>
        <v>65945.08</v>
      </c>
      <c r="T26" s="86">
        <f t="shared" si="6"/>
        <v>60995.08</v>
      </c>
      <c r="U26" s="24"/>
      <c r="V26" s="5">
        <f t="shared" si="7"/>
        <v>2365.272727272727</v>
      </c>
      <c r="W26" s="5">
        <f t="shared" si="3"/>
        <v>89.756013694814513</v>
      </c>
      <c r="X26" s="5">
        <f t="shared" si="4"/>
        <v>2635.2247943130033</v>
      </c>
    </row>
    <row r="27" spans="1:24" ht="45" customHeight="1">
      <c r="A27" s="139">
        <v>8</v>
      </c>
      <c r="B27" s="495" t="s">
        <v>612</v>
      </c>
      <c r="C27" s="496"/>
      <c r="D27" s="137" t="s">
        <v>43</v>
      </c>
      <c r="E27" s="137">
        <v>10</v>
      </c>
      <c r="F27" s="211">
        <f t="shared" si="0"/>
        <v>4098865.3</v>
      </c>
      <c r="G27" s="211">
        <f t="shared" si="1"/>
        <v>3678978.1</v>
      </c>
      <c r="H27" s="209">
        <f t="shared" si="5"/>
        <v>210</v>
      </c>
      <c r="I27" s="182">
        <f t="shared" si="5"/>
        <v>98</v>
      </c>
      <c r="J27" s="217">
        <v>70</v>
      </c>
      <c r="K27" s="183">
        <v>0</v>
      </c>
      <c r="L27" s="139">
        <v>70</v>
      </c>
      <c r="M27" s="182">
        <v>23</v>
      </c>
      <c r="N27" s="139">
        <v>70</v>
      </c>
      <c r="O27" s="182">
        <v>75</v>
      </c>
      <c r="P27" s="139"/>
      <c r="Q27" s="182"/>
      <c r="R27" s="86">
        <f t="shared" si="2"/>
        <v>210</v>
      </c>
      <c r="S27" s="86">
        <f t="shared" si="2"/>
        <v>98</v>
      </c>
      <c r="T27" s="86">
        <f t="shared" si="6"/>
        <v>-112</v>
      </c>
      <c r="U27" s="24"/>
      <c r="V27" s="5">
        <f t="shared" si="7"/>
        <v>107.14285714285714</v>
      </c>
      <c r="W27" s="5">
        <f t="shared" si="3"/>
        <v>89.756013694814513</v>
      </c>
      <c r="X27" s="5">
        <f t="shared" si="4"/>
        <v>119.37122955032385</v>
      </c>
    </row>
    <row r="28" spans="1:24" s="1" customFormat="1" ht="36.75" customHeight="1">
      <c r="A28" s="390" t="s">
        <v>24</v>
      </c>
      <c r="B28" s="391"/>
      <c r="C28" s="392"/>
      <c r="D28" s="18"/>
      <c r="E28" s="18">
        <f>SUM(E20:E27)</f>
        <v>100</v>
      </c>
      <c r="F28" s="19">
        <v>40988653</v>
      </c>
      <c r="G28" s="39">
        <v>36789781</v>
      </c>
      <c r="H28" s="18">
        <f>SUM(H20:H26)</f>
        <v>982035</v>
      </c>
      <c r="I28" s="18">
        <f>SUM(I20:I26)</f>
        <v>3176364.48</v>
      </c>
      <c r="J28" s="18">
        <f t="shared" ref="J28:Q28" si="8">SUM(J20:J27)</f>
        <v>327415</v>
      </c>
      <c r="K28" s="219">
        <f t="shared" si="8"/>
        <v>1160173.0499999998</v>
      </c>
      <c r="L28" s="18">
        <f t="shared" si="8"/>
        <v>327415</v>
      </c>
      <c r="M28" s="18">
        <f t="shared" si="8"/>
        <v>924295.3</v>
      </c>
      <c r="N28" s="18">
        <f t="shared" si="8"/>
        <v>327415</v>
      </c>
      <c r="O28" s="18">
        <f t="shared" si="8"/>
        <v>1091994.1299999999</v>
      </c>
      <c r="P28" s="18">
        <f t="shared" si="8"/>
        <v>0</v>
      </c>
      <c r="Q28" s="18">
        <f t="shared" si="8"/>
        <v>0</v>
      </c>
      <c r="R28" s="87">
        <f t="shared" si="2"/>
        <v>982245</v>
      </c>
      <c r="S28" s="87">
        <f t="shared" si="2"/>
        <v>3176462.4799999995</v>
      </c>
      <c r="T28" s="87">
        <f t="shared" si="6"/>
        <v>2194217.4799999995</v>
      </c>
      <c r="U28" s="87"/>
      <c r="V28" s="5">
        <f t="shared" si="7"/>
        <v>333.51988455018852</v>
      </c>
      <c r="W28" s="5">
        <f t="shared" si="3"/>
        <v>89.756013694814513</v>
      </c>
      <c r="X28" s="5">
        <f t="shared" si="4"/>
        <v>371.58500118355528</v>
      </c>
    </row>
    <row r="29" spans="1:24" s="6" customFormat="1" ht="14.25" customHeight="1">
      <c r="F29" s="10"/>
    </row>
    <row r="30" spans="1:24" s="6" customFormat="1" ht="14.25" customHeight="1">
      <c r="B30" s="11" t="s">
        <v>25</v>
      </c>
      <c r="F30" s="10"/>
      <c r="H30" s="6" t="s">
        <v>26</v>
      </c>
    </row>
  </sheetData>
  <sheetProtection sheet="1" objects="1" scenarios="1"/>
  <mergeCells count="31">
    <mergeCell ref="A6:X6"/>
    <mergeCell ref="A1:X1"/>
    <mergeCell ref="A2:X2"/>
    <mergeCell ref="A3:X3"/>
    <mergeCell ref="A4:X4"/>
    <mergeCell ref="A5:X5"/>
    <mergeCell ref="B19:C19"/>
    <mergeCell ref="A7:X7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N18:O18"/>
    <mergeCell ref="P18:Q18"/>
    <mergeCell ref="R18:T18"/>
    <mergeCell ref="U18:U19"/>
    <mergeCell ref="V18:X18"/>
    <mergeCell ref="B26:C26"/>
    <mergeCell ref="B27:C27"/>
    <mergeCell ref="A28:C28"/>
    <mergeCell ref="B20:C20"/>
    <mergeCell ref="B21:C21"/>
    <mergeCell ref="B22:C22"/>
    <mergeCell ref="B23:C23"/>
    <mergeCell ref="B24:C24"/>
    <mergeCell ref="B25:C25"/>
  </mergeCells>
  <printOptions horizontalCentered="1"/>
  <pageMargins left="0.11811023622047245" right="0.11811023622047245" top="0.74803149606299213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topLeftCell="C9" workbookViewId="0">
      <selection activeCell="V23" sqref="V23"/>
    </sheetView>
  </sheetViews>
  <sheetFormatPr baseColWidth="10" defaultRowHeight="12.75"/>
  <cols>
    <col min="1" max="1" width="10.85546875" style="177" customWidth="1"/>
    <col min="2" max="2" width="7.7109375" style="177" customWidth="1"/>
    <col min="3" max="3" width="40.7109375" style="177" customWidth="1"/>
    <col min="4" max="5" width="11.42578125" style="177"/>
    <col min="6" max="6" width="13.85546875" style="177" customWidth="1"/>
    <col min="7" max="7" width="11.7109375" style="177" customWidth="1"/>
    <col min="8" max="13" width="9.28515625" style="177" hidden="1" customWidth="1"/>
    <col min="14" max="15" width="9.28515625" style="177" customWidth="1"/>
    <col min="16" max="16" width="9.85546875" style="177" hidden="1" customWidth="1"/>
    <col min="17" max="17" width="9.28515625" style="177" hidden="1" customWidth="1"/>
    <col min="18" max="20" width="9.28515625" style="177" customWidth="1"/>
    <col min="21" max="21" width="18.140625" style="177" customWidth="1"/>
    <col min="22" max="23" width="8.7109375" style="177" customWidth="1"/>
    <col min="24" max="24" width="10" style="177" customWidth="1"/>
    <col min="25" max="16384" width="11.42578125" style="177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590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591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592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593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159" t="s">
        <v>427</v>
      </c>
      <c r="B9" s="160">
        <v>226</v>
      </c>
      <c r="C9" s="161" t="s">
        <v>543</v>
      </c>
      <c r="D9" s="16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159" t="s">
        <v>0</v>
      </c>
      <c r="B10" s="160">
        <v>7</v>
      </c>
      <c r="C10" s="161" t="s">
        <v>544</v>
      </c>
      <c r="D10" s="167"/>
      <c r="E10" s="179"/>
      <c r="F10" s="179"/>
      <c r="G10" s="179"/>
      <c r="H10" s="179"/>
      <c r="I10" s="179"/>
      <c r="J10" s="179"/>
      <c r="K10" s="179"/>
      <c r="L10" s="180"/>
      <c r="M10" s="180"/>
      <c r="N10" s="180"/>
      <c r="O10" s="180"/>
      <c r="P10" s="180"/>
      <c r="Q10" s="180"/>
    </row>
    <row r="11" spans="1:24">
      <c r="A11" s="159" t="s">
        <v>430</v>
      </c>
      <c r="B11" s="160">
        <v>4</v>
      </c>
      <c r="C11" s="161" t="s">
        <v>594</v>
      </c>
      <c r="D11" s="167"/>
      <c r="E11" s="179"/>
      <c r="F11" s="179"/>
      <c r="G11" s="179"/>
      <c r="H11" s="179"/>
      <c r="I11" s="179"/>
      <c r="J11" s="179"/>
      <c r="K11" s="179"/>
      <c r="L11" s="180"/>
      <c r="M11" s="180"/>
      <c r="N11" s="180"/>
      <c r="O11" s="180"/>
      <c r="P11" s="180"/>
      <c r="Q11" s="180"/>
    </row>
    <row r="12" spans="1:24">
      <c r="A12" s="159" t="s">
        <v>6</v>
      </c>
      <c r="B12" s="163">
        <v>19</v>
      </c>
      <c r="C12" s="161" t="s">
        <v>560</v>
      </c>
      <c r="D12" s="167"/>
      <c r="E12" s="179"/>
      <c r="F12" s="179"/>
      <c r="G12" s="179"/>
      <c r="H12" s="179"/>
      <c r="I12" s="179"/>
      <c r="J12" s="179"/>
      <c r="K12" s="179"/>
      <c r="L12" s="180"/>
      <c r="M12" s="180"/>
      <c r="N12" s="180"/>
      <c r="O12" s="180"/>
      <c r="P12" s="180"/>
      <c r="Q12" s="180"/>
    </row>
    <row r="13" spans="1:24">
      <c r="A13" s="159" t="s">
        <v>416</v>
      </c>
      <c r="B13" s="160">
        <v>9</v>
      </c>
      <c r="C13" s="161" t="s">
        <v>595</v>
      </c>
      <c r="D13" s="167"/>
      <c r="E13" s="179"/>
      <c r="F13" s="179"/>
      <c r="G13" s="179"/>
      <c r="H13" s="179"/>
      <c r="I13" s="179"/>
      <c r="J13" s="179"/>
      <c r="K13" s="179"/>
      <c r="L13" s="180"/>
      <c r="M13" s="180"/>
      <c r="N13" s="180"/>
      <c r="O13" s="180"/>
      <c r="P13" s="180"/>
      <c r="Q13" s="180"/>
    </row>
    <row r="14" spans="1:24">
      <c r="A14" s="179"/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80"/>
      <c r="M14" s="180"/>
      <c r="N14" s="180"/>
      <c r="O14" s="180"/>
      <c r="P14" s="180"/>
      <c r="Q14" s="180"/>
    </row>
    <row r="15" spans="1:24">
      <c r="A15" s="484" t="s">
        <v>596</v>
      </c>
      <c r="B15" s="484"/>
      <c r="C15" s="484"/>
      <c r="D15" s="484"/>
      <c r="E15" s="484"/>
      <c r="F15" s="484"/>
      <c r="G15" s="484"/>
      <c r="H15" s="484"/>
      <c r="I15" s="484"/>
      <c r="J15" s="484"/>
      <c r="K15" s="484"/>
      <c r="L15" s="484"/>
      <c r="M15" s="484"/>
      <c r="N15" s="484"/>
      <c r="O15" s="484"/>
      <c r="P15" s="484"/>
      <c r="Q15" s="484"/>
      <c r="R15" s="484"/>
      <c r="S15" s="484"/>
      <c r="T15" s="484"/>
      <c r="U15" s="484"/>
      <c r="V15" s="484"/>
      <c r="W15" s="484"/>
      <c r="X15" s="484"/>
    </row>
    <row r="16" spans="1:24" ht="25.5" customHeight="1">
      <c r="A16" s="485" t="s">
        <v>597</v>
      </c>
      <c r="B16" s="485"/>
      <c r="C16" s="485"/>
      <c r="D16" s="485"/>
      <c r="E16" s="485"/>
      <c r="F16" s="485"/>
      <c r="G16" s="485"/>
      <c r="H16" s="485"/>
      <c r="I16" s="485"/>
      <c r="J16" s="485"/>
      <c r="K16" s="485"/>
      <c r="L16" s="485"/>
      <c r="M16" s="485"/>
      <c r="N16" s="485"/>
      <c r="O16" s="485"/>
      <c r="P16" s="485"/>
      <c r="Q16" s="485"/>
      <c r="R16" s="485"/>
      <c r="S16" s="485"/>
      <c r="T16" s="485"/>
      <c r="U16" s="485"/>
      <c r="V16" s="485"/>
      <c r="W16" s="485"/>
      <c r="X16" s="485"/>
    </row>
    <row r="17" spans="1:24">
      <c r="A17" s="180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 ht="24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45" customHeight="1">
      <c r="A20" s="139">
        <v>1</v>
      </c>
      <c r="B20" s="470" t="s">
        <v>598</v>
      </c>
      <c r="C20" s="471"/>
      <c r="D20" s="137" t="s">
        <v>599</v>
      </c>
      <c r="E20" s="137">
        <v>45</v>
      </c>
      <c r="F20" s="17">
        <f>$F$24*E20/100</f>
        <v>3280635.9</v>
      </c>
      <c r="G20" s="17">
        <f>$G$24*E20/100</f>
        <v>3173436.45</v>
      </c>
      <c r="H20" s="209">
        <f t="shared" ref="H20:I22" si="0">J20+L20+N20+P20</f>
        <v>170</v>
      </c>
      <c r="I20" s="209">
        <f t="shared" si="0"/>
        <v>229</v>
      </c>
      <c r="J20" s="139">
        <v>60</v>
      </c>
      <c r="K20" s="183">
        <v>72</v>
      </c>
      <c r="L20" s="139">
        <v>60</v>
      </c>
      <c r="M20" s="183">
        <v>78</v>
      </c>
      <c r="N20" s="139">
        <f>'[1]226 07 04 019 09 PPTO 2022'!N20</f>
        <v>50</v>
      </c>
      <c r="O20" s="183">
        <v>79</v>
      </c>
      <c r="P20" s="139"/>
      <c r="Q20" s="183"/>
      <c r="R20" s="86">
        <f t="shared" ref="R20:S22" si="1">J20+L20+N20+P20</f>
        <v>170</v>
      </c>
      <c r="S20" s="86"/>
      <c r="T20" s="86">
        <f>S20-R20</f>
        <v>-170</v>
      </c>
      <c r="U20" s="7"/>
      <c r="V20" s="5">
        <f>O20/N20*100</f>
        <v>158</v>
      </c>
      <c r="W20" s="5">
        <f>G20/F20*100</f>
        <v>96.732357589575855</v>
      </c>
      <c r="X20" s="5">
        <f>V20/W20*100</f>
        <v>163.33727817363413</v>
      </c>
    </row>
    <row r="21" spans="1:24" ht="45" customHeight="1">
      <c r="A21" s="139">
        <v>2</v>
      </c>
      <c r="B21" s="470" t="s">
        <v>600</v>
      </c>
      <c r="C21" s="471"/>
      <c r="D21" s="137" t="s">
        <v>488</v>
      </c>
      <c r="E21" s="137">
        <v>45</v>
      </c>
      <c r="F21" s="17">
        <f>$F$24*E21/100</f>
        <v>3280635.9</v>
      </c>
      <c r="G21" s="17">
        <f>$G$24*E21/100</f>
        <v>3173436.45</v>
      </c>
      <c r="H21" s="209">
        <f t="shared" si="0"/>
        <v>21</v>
      </c>
      <c r="I21" s="209">
        <f t="shared" si="0"/>
        <v>43</v>
      </c>
      <c r="J21" s="139">
        <v>7</v>
      </c>
      <c r="K21" s="183">
        <v>12</v>
      </c>
      <c r="L21" s="139">
        <v>7</v>
      </c>
      <c r="M21" s="183">
        <v>19</v>
      </c>
      <c r="N21" s="139">
        <f>'[1]226 07 04 019 09 PPTO 2022'!N21</f>
        <v>7</v>
      </c>
      <c r="O21" s="183">
        <v>12</v>
      </c>
      <c r="P21" s="139"/>
      <c r="Q21" s="183"/>
      <c r="R21" s="86">
        <f t="shared" si="1"/>
        <v>21</v>
      </c>
      <c r="S21" s="86">
        <f t="shared" si="1"/>
        <v>43</v>
      </c>
      <c r="T21" s="86">
        <f>S21-R21</f>
        <v>22</v>
      </c>
      <c r="U21" s="7"/>
      <c r="V21" s="5">
        <f>O21/N21*100</f>
        <v>171.42857142857142</v>
      </c>
      <c r="W21" s="5">
        <f>G21/F21*100</f>
        <v>96.732357589575855</v>
      </c>
      <c r="X21" s="5">
        <f>V21/W21*100</f>
        <v>177.21946998947644</v>
      </c>
    </row>
    <row r="22" spans="1:24" ht="45" customHeight="1">
      <c r="A22" s="139">
        <v>3</v>
      </c>
      <c r="B22" s="470" t="s">
        <v>43</v>
      </c>
      <c r="C22" s="471"/>
      <c r="D22" s="137" t="s">
        <v>43</v>
      </c>
      <c r="E22" s="137">
        <v>10</v>
      </c>
      <c r="F22" s="17">
        <f>$F$24*E22/100</f>
        <v>729030.2</v>
      </c>
      <c r="G22" s="17">
        <f>$G$24*E22/100</f>
        <v>705208.1</v>
      </c>
      <c r="H22" s="209">
        <f t="shared" si="0"/>
        <v>36</v>
      </c>
      <c r="I22" s="209">
        <f t="shared" si="0"/>
        <v>9</v>
      </c>
      <c r="J22" s="139">
        <v>12</v>
      </c>
      <c r="K22" s="183">
        <v>3</v>
      </c>
      <c r="L22" s="139">
        <v>12</v>
      </c>
      <c r="M22" s="183">
        <v>3</v>
      </c>
      <c r="N22" s="139">
        <f>'[1]226 07 04 019 09 PPTO 2022'!N22</f>
        <v>12</v>
      </c>
      <c r="O22" s="183">
        <v>3</v>
      </c>
      <c r="P22" s="139"/>
      <c r="Q22" s="183"/>
      <c r="R22" s="86">
        <f t="shared" si="1"/>
        <v>36</v>
      </c>
      <c r="S22" s="86">
        <f t="shared" si="1"/>
        <v>9</v>
      </c>
      <c r="T22" s="86">
        <f>S22-R22</f>
        <v>-27</v>
      </c>
      <c r="U22" s="7"/>
      <c r="V22" s="5">
        <f>O22/N22*100</f>
        <v>25</v>
      </c>
      <c r="W22" s="5">
        <f>G22/F22*100</f>
        <v>96.732357589575855</v>
      </c>
      <c r="X22" s="5">
        <f>V22/W22*100</f>
        <v>25.844506040131982</v>
      </c>
    </row>
    <row r="23" spans="1:24" ht="45" customHeight="1">
      <c r="A23" s="139"/>
      <c r="B23" s="470"/>
      <c r="C23" s="471"/>
      <c r="D23" s="137"/>
      <c r="E23" s="137"/>
      <c r="F23" s="211"/>
      <c r="G23" s="213"/>
      <c r="H23" s="209"/>
      <c r="I23" s="209"/>
      <c r="J23" s="139"/>
      <c r="K23" s="183"/>
      <c r="L23" s="139"/>
      <c r="M23" s="182"/>
      <c r="N23" s="139"/>
      <c r="O23" s="182"/>
      <c r="P23" s="139"/>
      <c r="Q23" s="182"/>
      <c r="R23" s="86"/>
      <c r="S23" s="86"/>
      <c r="T23" s="86"/>
      <c r="U23" s="7"/>
      <c r="V23" s="5"/>
      <c r="W23" s="5"/>
      <c r="X23" s="5"/>
    </row>
    <row r="24" spans="1:24" s="1" customFormat="1" ht="36.75" customHeight="1">
      <c r="A24" s="390" t="s">
        <v>24</v>
      </c>
      <c r="B24" s="391"/>
      <c r="C24" s="392"/>
      <c r="D24" s="18"/>
      <c r="E24" s="18">
        <f>SUM(E20:E23)</f>
        <v>100</v>
      </c>
      <c r="F24" s="19">
        <v>7290302</v>
      </c>
      <c r="G24" s="39">
        <v>7052081</v>
      </c>
      <c r="H24" s="18">
        <f t="shared" ref="H24:P24" si="2">SUM(H20:H23)</f>
        <v>227</v>
      </c>
      <c r="I24" s="18">
        <f t="shared" si="2"/>
        <v>281</v>
      </c>
      <c r="J24" s="18">
        <f t="shared" si="2"/>
        <v>79</v>
      </c>
      <c r="K24" s="9">
        <f>SUM(K20:K23)</f>
        <v>87</v>
      </c>
      <c r="L24" s="18">
        <f t="shared" si="2"/>
        <v>79</v>
      </c>
      <c r="M24" s="18"/>
      <c r="N24" s="9">
        <f>SUM(N20:N23)</f>
        <v>69</v>
      </c>
      <c r="O24" s="18"/>
      <c r="P24" s="18">
        <f t="shared" si="2"/>
        <v>0</v>
      </c>
      <c r="Q24" s="18"/>
      <c r="R24" s="87"/>
      <c r="S24" s="87"/>
      <c r="T24" s="87"/>
      <c r="U24" s="5"/>
      <c r="V24" s="5">
        <f>O24/N24*100</f>
        <v>0</v>
      </c>
      <c r="W24" s="5">
        <f>G24/F24*100</f>
        <v>96.732357589575841</v>
      </c>
      <c r="X24" s="5">
        <f>V24/W24*100</f>
        <v>0</v>
      </c>
    </row>
    <row r="25" spans="1:24" s="6" customFormat="1" ht="14.25" customHeight="1">
      <c r="F25" s="10"/>
      <c r="V25" s="141"/>
      <c r="W25" s="141"/>
      <c r="X25" s="141"/>
    </row>
    <row r="26" spans="1:24" s="6" customFormat="1" ht="14.25" customHeight="1">
      <c r="B26" s="11" t="s">
        <v>25</v>
      </c>
      <c r="F26" s="10"/>
      <c r="H26" s="6" t="s">
        <v>26</v>
      </c>
    </row>
    <row r="27" spans="1:24">
      <c r="F27" s="177">
        <v>6370648</v>
      </c>
      <c r="G27" s="177">
        <v>5651333</v>
      </c>
    </row>
  </sheetData>
  <sheetProtection sheet="1" objects="1" scenarios="1"/>
  <mergeCells count="27">
    <mergeCell ref="A7:X7"/>
    <mergeCell ref="A1:X1"/>
    <mergeCell ref="A2:X2"/>
    <mergeCell ref="A3:X3"/>
    <mergeCell ref="A4:X4"/>
    <mergeCell ref="A5:X5"/>
    <mergeCell ref="A6:X6"/>
    <mergeCell ref="A15:X15"/>
    <mergeCell ref="A16:X16"/>
    <mergeCell ref="A18:C18"/>
    <mergeCell ref="D18:D19"/>
    <mergeCell ref="L18:M18"/>
    <mergeCell ref="P18:Q18"/>
    <mergeCell ref="R18:T18"/>
    <mergeCell ref="U18:U19"/>
    <mergeCell ref="V18:X18"/>
    <mergeCell ref="B19:C19"/>
    <mergeCell ref="N18:O18"/>
    <mergeCell ref="E18:E19"/>
    <mergeCell ref="F18:G18"/>
    <mergeCell ref="H18:I18"/>
    <mergeCell ref="J18:K18"/>
    <mergeCell ref="B20:C20"/>
    <mergeCell ref="B21:C21"/>
    <mergeCell ref="B22:C22"/>
    <mergeCell ref="B23:C23"/>
    <mergeCell ref="A24:C24"/>
  </mergeCells>
  <printOptions horizontalCentered="1"/>
  <pageMargins left="0.11811023622047245" right="0.11811023622047245" top="0.74803149606299213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topLeftCell="C15" workbookViewId="0">
      <selection activeCell="S37" sqref="S37"/>
    </sheetView>
  </sheetViews>
  <sheetFormatPr baseColWidth="10" defaultRowHeight="12.75"/>
  <cols>
    <col min="1" max="1" width="11.28515625" style="177" customWidth="1"/>
    <col min="2" max="2" width="6.42578125" style="177" customWidth="1"/>
    <col min="3" max="3" width="40.7109375" style="177" customWidth="1"/>
    <col min="4" max="5" width="11.42578125" style="177"/>
    <col min="6" max="6" width="11.85546875" style="177" customWidth="1"/>
    <col min="7" max="7" width="10.85546875" style="177" customWidth="1"/>
    <col min="8" max="13" width="9.28515625" style="177" hidden="1" customWidth="1"/>
    <col min="14" max="15" width="9.28515625" style="177" customWidth="1"/>
    <col min="16" max="17" width="9.28515625" style="177" hidden="1" customWidth="1"/>
    <col min="18" max="20" width="9.28515625" style="177" customWidth="1"/>
    <col min="21" max="21" width="25.42578125" style="177" customWidth="1"/>
    <col min="22" max="23" width="8.85546875" style="177" customWidth="1"/>
    <col min="24" max="24" width="9.7109375" style="177" customWidth="1"/>
    <col min="25" max="16384" width="11.42578125" style="177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159" t="s">
        <v>427</v>
      </c>
      <c r="B9" s="160">
        <v>226</v>
      </c>
      <c r="C9" s="161" t="s">
        <v>543</v>
      </c>
      <c r="D9" s="16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159" t="s">
        <v>0</v>
      </c>
      <c r="B10" s="160">
        <v>7</v>
      </c>
      <c r="C10" s="161" t="s">
        <v>544</v>
      </c>
      <c r="D10" s="167"/>
      <c r="E10" s="179"/>
      <c r="F10" s="179"/>
      <c r="G10" s="179"/>
      <c r="H10" s="179"/>
      <c r="I10" s="179"/>
      <c r="J10" s="179"/>
      <c r="K10" s="179"/>
      <c r="L10" s="180"/>
      <c r="M10" s="180"/>
      <c r="N10" s="180"/>
      <c r="O10" s="180"/>
      <c r="P10" s="180"/>
      <c r="Q10" s="180"/>
    </row>
    <row r="11" spans="1:24">
      <c r="A11" s="159" t="s">
        <v>430</v>
      </c>
      <c r="B11" s="160">
        <v>5</v>
      </c>
      <c r="C11" s="161" t="s">
        <v>579</v>
      </c>
      <c r="D11" s="167"/>
      <c r="E11" s="179"/>
      <c r="F11" s="179"/>
      <c r="G11" s="179"/>
      <c r="H11" s="179"/>
      <c r="I11" s="179"/>
      <c r="J11" s="179"/>
      <c r="K11" s="179"/>
      <c r="L11" s="180"/>
      <c r="M11" s="180"/>
      <c r="N11" s="180"/>
      <c r="O11" s="180"/>
      <c r="P11" s="180"/>
      <c r="Q11" s="180"/>
    </row>
    <row r="12" spans="1:24">
      <c r="A12" s="159" t="s">
        <v>6</v>
      </c>
      <c r="B12" s="163">
        <v>19</v>
      </c>
      <c r="C12" s="161" t="s">
        <v>560</v>
      </c>
      <c r="D12" s="167"/>
      <c r="E12" s="179"/>
      <c r="F12" s="179"/>
      <c r="G12" s="179"/>
      <c r="H12" s="179"/>
      <c r="I12" s="179"/>
      <c r="J12" s="179"/>
      <c r="K12" s="179"/>
      <c r="L12" s="180"/>
      <c r="M12" s="180"/>
      <c r="N12" s="180"/>
      <c r="O12" s="180"/>
      <c r="P12" s="180"/>
      <c r="Q12" s="180"/>
    </row>
    <row r="13" spans="1:24">
      <c r="A13" s="159" t="s">
        <v>416</v>
      </c>
      <c r="B13" s="160">
        <v>6</v>
      </c>
      <c r="C13" s="161" t="s">
        <v>579</v>
      </c>
      <c r="D13" s="167"/>
      <c r="E13" s="179"/>
      <c r="F13" s="179"/>
      <c r="G13" s="179"/>
      <c r="H13" s="179"/>
      <c r="I13" s="179"/>
      <c r="J13" s="179"/>
      <c r="K13" s="179"/>
      <c r="L13" s="180"/>
      <c r="M13" s="180"/>
      <c r="N13" s="180"/>
      <c r="O13" s="180"/>
      <c r="P13" s="180"/>
      <c r="Q13" s="180"/>
    </row>
    <row r="14" spans="1:24">
      <c r="A14" s="179"/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80"/>
      <c r="M14" s="180"/>
      <c r="N14" s="180"/>
      <c r="O14" s="180"/>
      <c r="P14" s="180"/>
      <c r="Q14" s="180"/>
    </row>
    <row r="15" spans="1:24" ht="16.5">
      <c r="A15" s="497" t="s">
        <v>3</v>
      </c>
      <c r="B15" s="497"/>
      <c r="C15" s="497"/>
      <c r="D15" s="497"/>
      <c r="E15" s="497"/>
      <c r="F15" s="497"/>
      <c r="G15" s="497"/>
      <c r="H15" s="497"/>
      <c r="I15" s="497"/>
      <c r="J15" s="497"/>
      <c r="K15" s="497"/>
      <c r="L15" s="497"/>
      <c r="M15" s="497"/>
      <c r="N15" s="497"/>
      <c r="O15" s="497"/>
      <c r="P15" s="497"/>
      <c r="Q15" s="497"/>
      <c r="R15" s="497"/>
      <c r="S15" s="497"/>
      <c r="T15" s="497"/>
      <c r="U15" s="497"/>
      <c r="V15" s="497"/>
      <c r="W15" s="497"/>
      <c r="X15" s="497"/>
    </row>
    <row r="16" spans="1:24" ht="25.5" customHeight="1">
      <c r="A16" s="485" t="s">
        <v>580</v>
      </c>
      <c r="B16" s="485"/>
      <c r="C16" s="485"/>
      <c r="D16" s="485"/>
      <c r="E16" s="485"/>
      <c r="F16" s="485"/>
      <c r="G16" s="485"/>
      <c r="H16" s="485"/>
      <c r="I16" s="485"/>
      <c r="J16" s="485"/>
      <c r="K16" s="485"/>
      <c r="L16" s="485"/>
      <c r="M16" s="485"/>
      <c r="N16" s="485"/>
      <c r="O16" s="485"/>
      <c r="P16" s="485"/>
      <c r="Q16" s="485"/>
      <c r="R16" s="485"/>
      <c r="S16" s="485"/>
      <c r="T16" s="485"/>
      <c r="U16" s="485"/>
      <c r="V16" s="485"/>
      <c r="W16" s="485"/>
      <c r="X16" s="485"/>
    </row>
    <row r="17" spans="1:24">
      <c r="A17" s="180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 ht="24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215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45" customHeight="1">
      <c r="A20" s="139">
        <v>1</v>
      </c>
      <c r="B20" s="470" t="s">
        <v>581</v>
      </c>
      <c r="C20" s="471"/>
      <c r="D20" s="137" t="s">
        <v>582</v>
      </c>
      <c r="E20" s="137">
        <v>50</v>
      </c>
      <c r="F20" s="17">
        <f>$F$27*E20/100</f>
        <v>1783785</v>
      </c>
      <c r="G20" s="17">
        <f>$G$27*E20/100</f>
        <v>1478178</v>
      </c>
      <c r="H20" s="209">
        <f>J20+L20+N20+P20</f>
        <v>300</v>
      </c>
      <c r="I20" s="182">
        <f>K20+M20+O20+Q20</f>
        <v>326</v>
      </c>
      <c r="J20" s="216">
        <v>100</v>
      </c>
      <c r="K20" s="183">
        <v>154</v>
      </c>
      <c r="L20" s="139">
        <v>100</v>
      </c>
      <c r="M20" s="182">
        <v>87</v>
      </c>
      <c r="N20" s="139">
        <v>100</v>
      </c>
      <c r="O20" s="182">
        <v>85</v>
      </c>
      <c r="P20" s="139"/>
      <c r="Q20" s="182"/>
      <c r="R20" s="86">
        <f t="shared" ref="R20:S27" si="0">J20+L20+N20+P20</f>
        <v>300</v>
      </c>
      <c r="S20" s="86">
        <f t="shared" si="0"/>
        <v>326</v>
      </c>
      <c r="T20" s="86">
        <f>S20-R20</f>
        <v>26</v>
      </c>
      <c r="U20" s="7"/>
      <c r="V20" s="5">
        <f>O20/N20*100</f>
        <v>85</v>
      </c>
      <c r="W20" s="5">
        <f>G20/F20*100</f>
        <v>82.867498044887697</v>
      </c>
      <c r="X20" s="5">
        <f>V20/W20*100</f>
        <v>102.5733876434367</v>
      </c>
    </row>
    <row r="21" spans="1:24" ht="45" customHeight="1">
      <c r="A21" s="139">
        <v>2</v>
      </c>
      <c r="B21" s="470" t="s">
        <v>583</v>
      </c>
      <c r="C21" s="471"/>
      <c r="D21" s="137" t="s">
        <v>584</v>
      </c>
      <c r="E21" s="137">
        <v>10</v>
      </c>
      <c r="F21" s="17">
        <f>$F$27*E21/100</f>
        <v>356757</v>
      </c>
      <c r="G21" s="17">
        <f>$G$27*E21/100</f>
        <v>295635.59999999998</v>
      </c>
      <c r="H21" s="209">
        <f t="shared" ref="H21:I24" si="1">J21+L21+N21+P21</f>
        <v>75</v>
      </c>
      <c r="I21" s="182">
        <f t="shared" si="1"/>
        <v>100</v>
      </c>
      <c r="J21" s="216">
        <v>20</v>
      </c>
      <c r="K21" s="183">
        <v>29</v>
      </c>
      <c r="L21" s="139">
        <v>35</v>
      </c>
      <c r="M21" s="182">
        <v>44</v>
      </c>
      <c r="N21" s="139">
        <v>20</v>
      </c>
      <c r="O21" s="182">
        <v>27</v>
      </c>
      <c r="P21" s="139"/>
      <c r="Q21" s="182"/>
      <c r="R21" s="86">
        <f t="shared" si="0"/>
        <v>75</v>
      </c>
      <c r="S21" s="86">
        <f t="shared" si="0"/>
        <v>100</v>
      </c>
      <c r="T21" s="86">
        <f t="shared" ref="T21:T27" si="2">S21-R21</f>
        <v>25</v>
      </c>
      <c r="U21" s="7"/>
      <c r="V21" s="5">
        <f t="shared" ref="V21:V27" si="3">O21/N21*100</f>
        <v>135</v>
      </c>
      <c r="W21" s="5">
        <f>G21/F21*100</f>
        <v>82.867498044887682</v>
      </c>
      <c r="X21" s="5">
        <f>V21/W21*100</f>
        <v>162.91067449251716</v>
      </c>
    </row>
    <row r="22" spans="1:24" ht="45" customHeight="1">
      <c r="A22" s="139">
        <v>3</v>
      </c>
      <c r="B22" s="470" t="s">
        <v>585</v>
      </c>
      <c r="C22" s="471"/>
      <c r="D22" s="137" t="s">
        <v>586</v>
      </c>
      <c r="E22" s="137">
        <v>10</v>
      </c>
      <c r="F22" s="17">
        <f>$F$27*E22/100</f>
        <v>356757</v>
      </c>
      <c r="G22" s="17">
        <f>$G$27*E22/100</f>
        <v>295635.59999999998</v>
      </c>
      <c r="H22" s="209">
        <f t="shared" si="1"/>
        <v>300000</v>
      </c>
      <c r="I22" s="182">
        <f t="shared" si="1"/>
        <v>329400</v>
      </c>
      <c r="J22" s="216">
        <v>100000</v>
      </c>
      <c r="K22" s="183">
        <v>193600</v>
      </c>
      <c r="L22" s="139">
        <v>100000</v>
      </c>
      <c r="M22" s="183">
        <v>86800</v>
      </c>
      <c r="N22" s="139">
        <v>100000</v>
      </c>
      <c r="O22" s="183">
        <v>49000</v>
      </c>
      <c r="P22" s="139"/>
      <c r="Q22" s="183"/>
      <c r="R22" s="86">
        <f t="shared" si="0"/>
        <v>300000</v>
      </c>
      <c r="S22" s="86">
        <f t="shared" si="0"/>
        <v>329400</v>
      </c>
      <c r="T22" s="86">
        <f t="shared" si="2"/>
        <v>29400</v>
      </c>
      <c r="U22" s="7"/>
      <c r="V22" s="5">
        <f t="shared" si="3"/>
        <v>49</v>
      </c>
      <c r="W22" s="5">
        <f>G22/F22*100</f>
        <v>82.867498044887682</v>
      </c>
      <c r="X22" s="5">
        <f>V22/W22*100</f>
        <v>59.130541112098825</v>
      </c>
    </row>
    <row r="23" spans="1:24" ht="45" customHeight="1">
      <c r="A23" s="139">
        <v>4</v>
      </c>
      <c r="B23" s="470" t="s">
        <v>587</v>
      </c>
      <c r="C23" s="471"/>
      <c r="D23" s="137" t="s">
        <v>588</v>
      </c>
      <c r="E23" s="137">
        <v>20</v>
      </c>
      <c r="F23" s="17">
        <f>$F$27*E23/100</f>
        <v>713514</v>
      </c>
      <c r="G23" s="17">
        <f>$G$27*E23/100</f>
        <v>591271.19999999995</v>
      </c>
      <c r="H23" s="209">
        <f t="shared" si="1"/>
        <v>630</v>
      </c>
      <c r="I23" s="182">
        <f t="shared" si="1"/>
        <v>540</v>
      </c>
      <c r="J23" s="216">
        <v>200</v>
      </c>
      <c r="K23" s="183">
        <v>229</v>
      </c>
      <c r="L23" s="139">
        <v>230</v>
      </c>
      <c r="M23" s="182">
        <v>163</v>
      </c>
      <c r="N23" s="139">
        <v>200</v>
      </c>
      <c r="O23" s="182">
        <v>148</v>
      </c>
      <c r="P23" s="139"/>
      <c r="Q23" s="182"/>
      <c r="R23" s="86">
        <f t="shared" si="0"/>
        <v>630</v>
      </c>
      <c r="S23" s="86">
        <f t="shared" si="0"/>
        <v>540</v>
      </c>
      <c r="T23" s="86">
        <f t="shared" si="2"/>
        <v>-90</v>
      </c>
      <c r="U23" s="7"/>
      <c r="V23" s="5">
        <f t="shared" si="3"/>
        <v>74</v>
      </c>
      <c r="W23" s="5">
        <f>G23/F23*100</f>
        <v>82.867498044887682</v>
      </c>
      <c r="X23" s="5">
        <f>V23/W23*100</f>
        <v>89.299184536639046</v>
      </c>
    </row>
    <row r="24" spans="1:24" ht="45" customHeight="1">
      <c r="A24" s="139">
        <v>5</v>
      </c>
      <c r="B24" s="470" t="s">
        <v>589</v>
      </c>
      <c r="C24" s="471"/>
      <c r="D24" s="137" t="s">
        <v>212</v>
      </c>
      <c r="E24" s="137">
        <v>10</v>
      </c>
      <c r="F24" s="17">
        <f>$F$27*E24/100</f>
        <v>356757</v>
      </c>
      <c r="G24" s="17">
        <f>$G$27*E24/100</f>
        <v>295635.59999999998</v>
      </c>
      <c r="H24" s="209">
        <f t="shared" si="1"/>
        <v>300</v>
      </c>
      <c r="I24" s="182">
        <f t="shared" si="1"/>
        <v>273</v>
      </c>
      <c r="J24" s="216">
        <v>100</v>
      </c>
      <c r="K24" s="183">
        <v>76</v>
      </c>
      <c r="L24" s="139">
        <v>100</v>
      </c>
      <c r="M24" s="182">
        <v>94</v>
      </c>
      <c r="N24" s="139">
        <v>100</v>
      </c>
      <c r="O24" s="182">
        <v>103</v>
      </c>
      <c r="P24" s="139"/>
      <c r="Q24" s="182"/>
      <c r="R24" s="86">
        <f t="shared" si="0"/>
        <v>300</v>
      </c>
      <c r="S24" s="86">
        <f t="shared" si="0"/>
        <v>273</v>
      </c>
      <c r="T24" s="86">
        <f t="shared" si="2"/>
        <v>-27</v>
      </c>
      <c r="U24" s="7"/>
      <c r="V24" s="5">
        <f t="shared" si="3"/>
        <v>103</v>
      </c>
      <c r="W24" s="5">
        <f>G24/F24*100</f>
        <v>82.867498044887682</v>
      </c>
      <c r="X24" s="5">
        <f>V24/W24*100</f>
        <v>124.29481090910571</v>
      </c>
    </row>
    <row r="25" spans="1:24" ht="45" customHeight="1">
      <c r="A25" s="139"/>
      <c r="B25" s="470"/>
      <c r="C25" s="471"/>
      <c r="D25" s="137"/>
      <c r="E25" s="137"/>
      <c r="F25" s="211"/>
      <c r="G25" s="213"/>
      <c r="H25" s="209"/>
      <c r="I25" s="182"/>
      <c r="J25" s="216"/>
      <c r="K25" s="183"/>
      <c r="L25" s="139"/>
      <c r="M25" s="182"/>
      <c r="N25" s="139"/>
      <c r="O25" s="182"/>
      <c r="P25" s="139"/>
      <c r="Q25" s="182"/>
      <c r="R25" s="86"/>
      <c r="S25" s="86"/>
      <c r="T25" s="86"/>
      <c r="U25" s="7"/>
      <c r="V25" s="5"/>
      <c r="W25" s="5"/>
      <c r="X25" s="5"/>
    </row>
    <row r="26" spans="1:24" ht="45" customHeight="1">
      <c r="A26" s="139"/>
      <c r="B26" s="470"/>
      <c r="C26" s="471"/>
      <c r="D26" s="137"/>
      <c r="E26" s="137"/>
      <c r="F26" s="211"/>
      <c r="G26" s="213"/>
      <c r="H26" s="209"/>
      <c r="I26" s="182"/>
      <c r="J26" s="216"/>
      <c r="K26" s="183"/>
      <c r="L26" s="139"/>
      <c r="M26" s="182"/>
      <c r="N26" s="139"/>
      <c r="O26" s="182"/>
      <c r="P26" s="139"/>
      <c r="Q26" s="182"/>
      <c r="R26" s="86"/>
      <c r="S26" s="86"/>
      <c r="T26" s="86"/>
      <c r="U26" s="7"/>
      <c r="V26" s="5"/>
      <c r="W26" s="5"/>
      <c r="X26" s="5"/>
    </row>
    <row r="27" spans="1:24" s="1" customFormat="1" ht="36.75" customHeight="1">
      <c r="A27" s="390" t="s">
        <v>24</v>
      </c>
      <c r="B27" s="391"/>
      <c r="C27" s="392"/>
      <c r="D27" s="18"/>
      <c r="E27" s="18">
        <f>SUM(E20:E26)</f>
        <v>100</v>
      </c>
      <c r="F27" s="39">
        <v>3567570</v>
      </c>
      <c r="G27" s="39">
        <v>2956356</v>
      </c>
      <c r="H27" s="18">
        <f t="shared" ref="H27:Q27" si="4">SUM(H20:H26)</f>
        <v>301305</v>
      </c>
      <c r="I27" s="18">
        <f t="shared" si="4"/>
        <v>330639</v>
      </c>
      <c r="J27" s="39">
        <f t="shared" si="4"/>
        <v>100420</v>
      </c>
      <c r="K27" s="18">
        <f t="shared" si="4"/>
        <v>194088</v>
      </c>
      <c r="L27" s="18">
        <f t="shared" si="4"/>
        <v>100465</v>
      </c>
      <c r="M27" s="18">
        <f t="shared" si="4"/>
        <v>87188</v>
      </c>
      <c r="N27" s="18">
        <f t="shared" si="4"/>
        <v>100420</v>
      </c>
      <c r="O27" s="18">
        <f t="shared" si="4"/>
        <v>49363</v>
      </c>
      <c r="P27" s="18">
        <f t="shared" si="4"/>
        <v>0</v>
      </c>
      <c r="Q27" s="18">
        <f t="shared" si="4"/>
        <v>0</v>
      </c>
      <c r="R27" s="87">
        <f t="shared" si="0"/>
        <v>301305</v>
      </c>
      <c r="S27" s="87">
        <f t="shared" si="0"/>
        <v>330639</v>
      </c>
      <c r="T27" s="87">
        <f t="shared" si="2"/>
        <v>29334</v>
      </c>
      <c r="U27" s="5"/>
      <c r="V27" s="5">
        <f t="shared" si="3"/>
        <v>49.156542521410081</v>
      </c>
      <c r="W27" s="5">
        <f>G27/F27*100</f>
        <v>82.867498044887697</v>
      </c>
      <c r="X27" s="5">
        <f>V27/W27*100</f>
        <v>59.319448132466782</v>
      </c>
    </row>
    <row r="28" spans="1:24" s="6" customFormat="1" ht="14.25" customHeight="1">
      <c r="F28" s="10"/>
    </row>
    <row r="29" spans="1:24" s="6" customFormat="1" ht="14.25" customHeight="1">
      <c r="B29" s="11" t="s">
        <v>25</v>
      </c>
      <c r="F29" s="10"/>
      <c r="H29" s="6" t="s">
        <v>26</v>
      </c>
    </row>
  </sheetData>
  <sheetProtection sheet="1" objects="1" scenarios="1"/>
  <mergeCells count="30">
    <mergeCell ref="A6:X6"/>
    <mergeCell ref="A1:X1"/>
    <mergeCell ref="A2:X2"/>
    <mergeCell ref="A3:X3"/>
    <mergeCell ref="A4:X4"/>
    <mergeCell ref="A5:X5"/>
    <mergeCell ref="B19:C19"/>
    <mergeCell ref="A7:X7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N18:O18"/>
    <mergeCell ref="P18:Q18"/>
    <mergeCell ref="R18:T18"/>
    <mergeCell ref="U18:U19"/>
    <mergeCell ref="V18:X18"/>
    <mergeCell ref="B26:C26"/>
    <mergeCell ref="A27:C27"/>
    <mergeCell ref="B20:C20"/>
    <mergeCell ref="B21:C21"/>
    <mergeCell ref="B22:C22"/>
    <mergeCell ref="B23:C23"/>
    <mergeCell ref="B24:C24"/>
    <mergeCell ref="B25:C25"/>
  </mergeCells>
  <printOptions horizontalCentered="1"/>
  <pageMargins left="0.11811023622047245" right="0.11811023622047245" top="0.74803149606299213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opLeftCell="C18" workbookViewId="0">
      <selection activeCell="S27" sqref="S27"/>
    </sheetView>
  </sheetViews>
  <sheetFormatPr baseColWidth="10" defaultRowHeight="12.75"/>
  <cols>
    <col min="1" max="1" width="10.5703125" style="177" customWidth="1"/>
    <col min="2" max="2" width="8" style="177" customWidth="1"/>
    <col min="3" max="3" width="40.7109375" style="177" customWidth="1"/>
    <col min="4" max="5" width="11.42578125" style="177"/>
    <col min="6" max="6" width="11.5703125" style="177" customWidth="1"/>
    <col min="7" max="7" width="11" style="177" customWidth="1"/>
    <col min="8" max="13" width="9.28515625" style="177" hidden="1" customWidth="1"/>
    <col min="14" max="15" width="9.28515625" style="177" customWidth="1"/>
    <col min="16" max="17" width="9.28515625" style="177" hidden="1" customWidth="1"/>
    <col min="18" max="20" width="9.28515625" style="177" customWidth="1"/>
    <col min="21" max="21" width="18.7109375" style="177" customWidth="1"/>
    <col min="22" max="23" width="8.85546875" style="177" customWidth="1"/>
    <col min="24" max="24" width="10.140625" style="177" customWidth="1"/>
    <col min="25" max="16384" width="11.42578125" style="177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0" t="s">
        <v>59</v>
      </c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</row>
    <row r="8" spans="1:2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</row>
    <row r="9" spans="1:24">
      <c r="A9" s="159" t="s">
        <v>427</v>
      </c>
      <c r="B9" s="160">
        <v>226</v>
      </c>
      <c r="C9" s="161" t="s">
        <v>543</v>
      </c>
      <c r="D9" s="16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159" t="s">
        <v>0</v>
      </c>
      <c r="B10" s="160">
        <v>7</v>
      </c>
      <c r="C10" s="161" t="s">
        <v>544</v>
      </c>
      <c r="D10" s="167"/>
      <c r="E10" s="179"/>
      <c r="F10" s="179"/>
      <c r="G10" s="179"/>
      <c r="H10" s="179"/>
      <c r="I10" s="179"/>
      <c r="J10" s="179"/>
      <c r="K10" s="179"/>
      <c r="L10" s="180"/>
      <c r="M10" s="180"/>
      <c r="N10" s="180"/>
      <c r="O10" s="180"/>
      <c r="P10" s="180"/>
      <c r="Q10" s="180"/>
    </row>
    <row r="11" spans="1:24">
      <c r="A11" s="159" t="s">
        <v>430</v>
      </c>
      <c r="B11" s="160">
        <v>7</v>
      </c>
      <c r="C11" s="161" t="s">
        <v>570</v>
      </c>
      <c r="D11" s="167"/>
      <c r="E11" s="179"/>
      <c r="F11" s="179"/>
      <c r="G11" s="179"/>
      <c r="H11" s="179"/>
      <c r="I11" s="179"/>
      <c r="J11" s="179"/>
      <c r="K11" s="179"/>
      <c r="L11" s="180"/>
      <c r="M11" s="180"/>
      <c r="N11" s="180"/>
      <c r="O11" s="180"/>
      <c r="P11" s="180"/>
      <c r="Q11" s="180"/>
    </row>
    <row r="12" spans="1:24">
      <c r="A12" s="159" t="s">
        <v>6</v>
      </c>
      <c r="B12" s="163">
        <v>19</v>
      </c>
      <c r="C12" s="161" t="s">
        <v>560</v>
      </c>
      <c r="D12" s="167"/>
      <c r="E12" s="179"/>
      <c r="F12" s="179"/>
      <c r="G12" s="179"/>
      <c r="H12" s="179"/>
      <c r="I12" s="179"/>
      <c r="J12" s="179"/>
      <c r="K12" s="179"/>
      <c r="L12" s="180"/>
      <c r="M12" s="180"/>
      <c r="N12" s="180"/>
      <c r="O12" s="180"/>
      <c r="P12" s="180"/>
      <c r="Q12" s="180"/>
    </row>
    <row r="13" spans="1:24">
      <c r="A13" s="159" t="s">
        <v>416</v>
      </c>
      <c r="B13" s="160">
        <v>12</v>
      </c>
      <c r="C13" s="161" t="s">
        <v>571</v>
      </c>
      <c r="D13" s="167"/>
      <c r="E13" s="179"/>
      <c r="F13" s="179"/>
      <c r="G13" s="179"/>
      <c r="H13" s="179"/>
      <c r="I13" s="179"/>
      <c r="J13" s="179"/>
      <c r="K13" s="179"/>
      <c r="L13" s="180"/>
      <c r="M13" s="180"/>
      <c r="N13" s="180"/>
      <c r="O13" s="180"/>
      <c r="P13" s="180"/>
      <c r="Q13" s="180"/>
    </row>
    <row r="14" spans="1:24">
      <c r="A14" s="179"/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80"/>
      <c r="M14" s="180"/>
      <c r="N14" s="180"/>
      <c r="O14" s="180"/>
      <c r="P14" s="180"/>
      <c r="Q14" s="180"/>
    </row>
    <row r="15" spans="1:24">
      <c r="A15" s="484" t="s">
        <v>3</v>
      </c>
      <c r="B15" s="484"/>
      <c r="C15" s="484"/>
      <c r="D15" s="484"/>
      <c r="E15" s="484"/>
      <c r="F15" s="484"/>
      <c r="G15" s="484"/>
      <c r="H15" s="484"/>
      <c r="I15" s="484"/>
      <c r="J15" s="484"/>
      <c r="K15" s="484"/>
      <c r="L15" s="484"/>
      <c r="M15" s="484"/>
      <c r="N15" s="484"/>
      <c r="O15" s="484"/>
      <c r="P15" s="484"/>
      <c r="Q15" s="484"/>
      <c r="R15" s="484"/>
      <c r="S15" s="484"/>
      <c r="T15" s="484"/>
      <c r="U15" s="484"/>
      <c r="V15" s="484"/>
      <c r="W15" s="484"/>
      <c r="X15" s="484"/>
    </row>
    <row r="16" spans="1:24" ht="25.5" customHeight="1">
      <c r="A16" s="485" t="s">
        <v>572</v>
      </c>
      <c r="B16" s="485"/>
      <c r="C16" s="485"/>
      <c r="D16" s="485"/>
      <c r="E16" s="485"/>
      <c r="F16" s="485"/>
      <c r="G16" s="485"/>
      <c r="H16" s="485"/>
      <c r="I16" s="485"/>
      <c r="J16" s="485"/>
      <c r="K16" s="485"/>
      <c r="L16" s="485"/>
      <c r="M16" s="485"/>
      <c r="N16" s="485"/>
      <c r="O16" s="485"/>
      <c r="P16" s="485"/>
      <c r="Q16" s="485"/>
      <c r="R16" s="485"/>
      <c r="S16" s="485"/>
      <c r="T16" s="485"/>
      <c r="U16" s="485"/>
      <c r="V16" s="485"/>
      <c r="W16" s="485"/>
      <c r="X16" s="485"/>
    </row>
    <row r="17" spans="1:24">
      <c r="A17" s="180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 ht="24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39.75" customHeight="1">
      <c r="A20" s="139">
        <v>1</v>
      </c>
      <c r="B20" s="470" t="s">
        <v>573</v>
      </c>
      <c r="C20" s="471"/>
      <c r="D20" s="137" t="s">
        <v>574</v>
      </c>
      <c r="E20" s="137">
        <v>20</v>
      </c>
      <c r="F20" s="17">
        <f t="shared" ref="F20:F25" si="0">$F$26*E20/100</f>
        <v>1979634.4</v>
      </c>
      <c r="G20" s="17">
        <f>$G$26*E20/100</f>
        <v>1710386.2</v>
      </c>
      <c r="H20" s="209">
        <f>J20+L20+N20+P20</f>
        <v>277500</v>
      </c>
      <c r="I20" s="182">
        <f>K20+M20+O20+Q20</f>
        <v>298245</v>
      </c>
      <c r="J20" s="139">
        <v>92500</v>
      </c>
      <c r="K20" s="183">
        <v>86180</v>
      </c>
      <c r="L20" s="139">
        <v>92500</v>
      </c>
      <c r="M20" s="183">
        <v>136300</v>
      </c>
      <c r="N20" s="139">
        <v>92500</v>
      </c>
      <c r="O20" s="183">
        <v>75765</v>
      </c>
      <c r="P20" s="139"/>
      <c r="Q20" s="183"/>
      <c r="R20" s="86">
        <f t="shared" ref="R20:S26" si="1">J20+L20+N20+P20</f>
        <v>277500</v>
      </c>
      <c r="S20" s="86">
        <f t="shared" si="1"/>
        <v>298245</v>
      </c>
      <c r="T20" s="86">
        <f>S20-R20</f>
        <v>20745</v>
      </c>
      <c r="U20" s="7"/>
      <c r="V20" s="5">
        <f>O20/N20*100</f>
        <v>81.908108108108109</v>
      </c>
      <c r="W20" s="5">
        <f>G20/F20*100</f>
        <v>86.399094701526707</v>
      </c>
      <c r="X20" s="5">
        <f>V20/W20*100</f>
        <v>94.802044386074755</v>
      </c>
    </row>
    <row r="21" spans="1:24" ht="39.75" customHeight="1">
      <c r="A21" s="139">
        <v>2</v>
      </c>
      <c r="B21" s="470" t="s">
        <v>575</v>
      </c>
      <c r="C21" s="471"/>
      <c r="D21" s="137" t="s">
        <v>574</v>
      </c>
      <c r="E21" s="137">
        <v>20</v>
      </c>
      <c r="F21" s="17">
        <f t="shared" si="0"/>
        <v>1979634.4</v>
      </c>
      <c r="G21" s="17">
        <f>$G$26*E21/100</f>
        <v>1710386.2</v>
      </c>
      <c r="H21" s="209">
        <f t="shared" ref="H21:I25" si="2">J21+L21+N21+P21</f>
        <v>210000</v>
      </c>
      <c r="I21" s="182">
        <f t="shared" si="2"/>
        <v>2832080</v>
      </c>
      <c r="J21" s="139">
        <v>70000</v>
      </c>
      <c r="K21" s="183">
        <v>440200</v>
      </c>
      <c r="L21" s="139">
        <v>70000</v>
      </c>
      <c r="M21" s="183">
        <v>1127080</v>
      </c>
      <c r="N21" s="139">
        <v>70000</v>
      </c>
      <c r="O21" s="183">
        <v>1264800</v>
      </c>
      <c r="P21" s="139"/>
      <c r="Q21" s="183"/>
      <c r="R21" s="86">
        <f t="shared" si="1"/>
        <v>210000</v>
      </c>
      <c r="S21" s="86">
        <f t="shared" si="1"/>
        <v>2832080</v>
      </c>
      <c r="T21" s="86">
        <f t="shared" ref="T21:T26" si="3">S21-R21</f>
        <v>2622080</v>
      </c>
      <c r="U21" s="7"/>
      <c r="V21" s="5">
        <f t="shared" ref="V21:V26" si="4">O21/N21*100</f>
        <v>1806.8571428571427</v>
      </c>
      <c r="W21" s="5">
        <f>G21/F21*100</f>
        <v>86.399094701526707</v>
      </c>
      <c r="X21" s="5">
        <f>V21/W21*100</f>
        <v>2091.2917538072479</v>
      </c>
    </row>
    <row r="22" spans="1:24" ht="39.75" customHeight="1">
      <c r="A22" s="139">
        <v>3</v>
      </c>
      <c r="B22" s="470" t="s">
        <v>576</v>
      </c>
      <c r="C22" s="471"/>
      <c r="D22" s="137" t="s">
        <v>574</v>
      </c>
      <c r="E22" s="137">
        <v>20</v>
      </c>
      <c r="F22" s="17">
        <f t="shared" si="0"/>
        <v>1979634.4</v>
      </c>
      <c r="G22" s="17">
        <f>$G$26*E22/100</f>
        <v>1710386.2</v>
      </c>
      <c r="H22" s="209">
        <f t="shared" si="2"/>
        <v>115000</v>
      </c>
      <c r="I22" s="182">
        <f t="shared" si="2"/>
        <v>59060</v>
      </c>
      <c r="J22" s="139">
        <v>40000</v>
      </c>
      <c r="K22" s="183">
        <v>22930</v>
      </c>
      <c r="L22" s="139">
        <v>40000</v>
      </c>
      <c r="M22" s="182">
        <v>21900</v>
      </c>
      <c r="N22" s="139">
        <v>35000</v>
      </c>
      <c r="O22" s="182">
        <v>14230</v>
      </c>
      <c r="P22" s="139"/>
      <c r="Q22" s="182"/>
      <c r="R22" s="86">
        <f t="shared" si="1"/>
        <v>115000</v>
      </c>
      <c r="S22" s="86">
        <f t="shared" si="1"/>
        <v>59060</v>
      </c>
      <c r="T22" s="86">
        <f t="shared" si="3"/>
        <v>-55940</v>
      </c>
      <c r="U22" s="7"/>
      <c r="V22" s="5">
        <f t="shared" si="4"/>
        <v>40.657142857142858</v>
      </c>
      <c r="W22" s="5">
        <f>G22/F22*100</f>
        <v>86.399094701526707</v>
      </c>
      <c r="X22" s="5">
        <f>V22/W22*100</f>
        <v>47.057371373619759</v>
      </c>
    </row>
    <row r="23" spans="1:24" ht="39.75" customHeight="1">
      <c r="A23" s="139">
        <v>4</v>
      </c>
      <c r="B23" s="470" t="s">
        <v>577</v>
      </c>
      <c r="C23" s="471"/>
      <c r="D23" s="137" t="s">
        <v>574</v>
      </c>
      <c r="E23" s="137">
        <v>20</v>
      </c>
      <c r="F23" s="17">
        <f t="shared" si="0"/>
        <v>1979634.4</v>
      </c>
      <c r="G23" s="17">
        <f>$G$26*E23/100</f>
        <v>1710386.2</v>
      </c>
      <c r="H23" s="209">
        <f t="shared" si="2"/>
        <v>100000</v>
      </c>
      <c r="I23" s="182">
        <f t="shared" si="2"/>
        <v>128879</v>
      </c>
      <c r="J23" s="139">
        <v>35000</v>
      </c>
      <c r="K23" s="183">
        <v>29720</v>
      </c>
      <c r="L23" s="139">
        <v>35000</v>
      </c>
      <c r="M23" s="182">
        <v>59954</v>
      </c>
      <c r="N23" s="139">
        <v>30000</v>
      </c>
      <c r="O23" s="182">
        <v>39205</v>
      </c>
      <c r="P23" s="139"/>
      <c r="Q23" s="182"/>
      <c r="R23" s="86">
        <f t="shared" si="1"/>
        <v>100000</v>
      </c>
      <c r="S23" s="86">
        <f t="shared" si="1"/>
        <v>128879</v>
      </c>
      <c r="T23" s="86">
        <f t="shared" si="3"/>
        <v>28879</v>
      </c>
      <c r="U23" s="7"/>
      <c r="V23" s="5">
        <f t="shared" si="4"/>
        <v>130.68333333333334</v>
      </c>
      <c r="W23" s="5">
        <f>G23/F23*100</f>
        <v>86.399094701526707</v>
      </c>
      <c r="X23" s="5">
        <f>V23/W23*100</f>
        <v>151.25544287794963</v>
      </c>
    </row>
    <row r="24" spans="1:24" ht="39.75" customHeight="1">
      <c r="A24" s="139">
        <v>5</v>
      </c>
      <c r="B24" s="470" t="s">
        <v>578</v>
      </c>
      <c r="C24" s="471"/>
      <c r="D24" s="137" t="s">
        <v>212</v>
      </c>
      <c r="E24" s="137">
        <v>20</v>
      </c>
      <c r="F24" s="17">
        <f t="shared" si="0"/>
        <v>1979634.4</v>
      </c>
      <c r="G24" s="17">
        <f>$G$26*E24/100</f>
        <v>1710386.2</v>
      </c>
      <c r="H24" s="209">
        <f t="shared" si="2"/>
        <v>3000</v>
      </c>
      <c r="I24" s="182">
        <f t="shared" si="2"/>
        <v>9672</v>
      </c>
      <c r="J24" s="139">
        <v>1000</v>
      </c>
      <c r="K24" s="183">
        <v>1732</v>
      </c>
      <c r="L24" s="139">
        <v>1000</v>
      </c>
      <c r="M24" s="183">
        <v>3318</v>
      </c>
      <c r="N24" s="139">
        <v>1000</v>
      </c>
      <c r="O24" s="183">
        <v>4622</v>
      </c>
      <c r="P24" s="139"/>
      <c r="Q24" s="183"/>
      <c r="R24" s="86">
        <f t="shared" si="1"/>
        <v>3000</v>
      </c>
      <c r="S24" s="86">
        <f t="shared" si="1"/>
        <v>9672</v>
      </c>
      <c r="T24" s="86">
        <f t="shared" si="3"/>
        <v>6672</v>
      </c>
      <c r="U24" s="7"/>
      <c r="V24" s="5">
        <f t="shared" si="4"/>
        <v>462.2</v>
      </c>
      <c r="W24" s="5">
        <f>G24/F24*100</f>
        <v>86.399094701526707</v>
      </c>
      <c r="X24" s="5">
        <f>V24/W24*100</f>
        <v>534.95930900284395</v>
      </c>
    </row>
    <row r="25" spans="1:24" ht="39.75" customHeight="1">
      <c r="A25" s="139"/>
      <c r="B25" s="470"/>
      <c r="C25" s="471"/>
      <c r="D25" s="137"/>
      <c r="E25" s="137"/>
      <c r="F25" s="211">
        <f t="shared" si="0"/>
        <v>0</v>
      </c>
      <c r="G25" s="213"/>
      <c r="H25" s="209">
        <f t="shared" si="2"/>
        <v>0</v>
      </c>
      <c r="I25" s="182">
        <f t="shared" si="2"/>
        <v>0</v>
      </c>
      <c r="J25" s="139"/>
      <c r="K25" s="183"/>
      <c r="L25" s="139"/>
      <c r="M25" s="182"/>
      <c r="N25" s="139"/>
      <c r="O25" s="182"/>
      <c r="P25" s="139"/>
      <c r="Q25" s="182"/>
      <c r="R25" s="86"/>
      <c r="S25" s="86"/>
      <c r="T25" s="86"/>
      <c r="U25" s="7"/>
      <c r="V25" s="5"/>
      <c r="W25" s="5"/>
      <c r="X25" s="5"/>
    </row>
    <row r="26" spans="1:24" s="1" customFormat="1" ht="36.75" customHeight="1">
      <c r="A26" s="390" t="s">
        <v>24</v>
      </c>
      <c r="B26" s="391"/>
      <c r="C26" s="392"/>
      <c r="D26" s="18"/>
      <c r="E26" s="18">
        <f>SUM(E20:E25)</f>
        <v>100</v>
      </c>
      <c r="F26" s="39">
        <v>9898172</v>
      </c>
      <c r="G26" s="39">
        <v>8551931</v>
      </c>
      <c r="H26" s="18">
        <f t="shared" ref="H26:Q26" si="5">SUM(H20:H25)</f>
        <v>705500</v>
      </c>
      <c r="I26" s="18">
        <f t="shared" si="5"/>
        <v>3327936</v>
      </c>
      <c r="J26" s="18">
        <f t="shared" si="5"/>
        <v>238500</v>
      </c>
      <c r="K26" s="18">
        <f t="shared" si="5"/>
        <v>580762</v>
      </c>
      <c r="L26" s="18">
        <f t="shared" si="5"/>
        <v>238500</v>
      </c>
      <c r="M26" s="18">
        <f t="shared" si="5"/>
        <v>1348552</v>
      </c>
      <c r="N26" s="18">
        <f t="shared" si="5"/>
        <v>228500</v>
      </c>
      <c r="O26" s="18">
        <f t="shared" si="5"/>
        <v>1398622</v>
      </c>
      <c r="P26" s="18">
        <f t="shared" si="5"/>
        <v>0</v>
      </c>
      <c r="Q26" s="18">
        <f t="shared" si="5"/>
        <v>0</v>
      </c>
      <c r="R26" s="87">
        <f t="shared" si="1"/>
        <v>705500</v>
      </c>
      <c r="S26" s="87">
        <f t="shared" si="1"/>
        <v>3327936</v>
      </c>
      <c r="T26" s="87">
        <f t="shared" si="3"/>
        <v>2622436</v>
      </c>
      <c r="U26" s="87"/>
      <c r="V26" s="5">
        <f t="shared" si="4"/>
        <v>612.08840262582055</v>
      </c>
      <c r="W26" s="5">
        <f>G26/F26*100</f>
        <v>86.399094701526707</v>
      </c>
      <c r="X26" s="5">
        <f>V26/W26*100</f>
        <v>708.44307424786552</v>
      </c>
    </row>
    <row r="27" spans="1:24" s="6" customFormat="1" ht="14.25" customHeight="1">
      <c r="F27" s="10"/>
    </row>
    <row r="28" spans="1:24" s="6" customFormat="1" ht="14.25" customHeight="1">
      <c r="B28" s="11" t="s">
        <v>25</v>
      </c>
      <c r="F28" s="10"/>
      <c r="H28" s="6" t="s">
        <v>26</v>
      </c>
    </row>
  </sheetData>
  <sheetProtection sheet="1" objects="1" scenarios="1"/>
  <mergeCells count="29">
    <mergeCell ref="A6:X6"/>
    <mergeCell ref="A1:X1"/>
    <mergeCell ref="A2:X2"/>
    <mergeCell ref="A3:X3"/>
    <mergeCell ref="A4:X4"/>
    <mergeCell ref="A5:X5"/>
    <mergeCell ref="B19:C19"/>
    <mergeCell ref="A7:X7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N18:O18"/>
    <mergeCell ref="P18:Q18"/>
    <mergeCell ref="R18:T18"/>
    <mergeCell ref="U18:U19"/>
    <mergeCell ref="V18:X18"/>
    <mergeCell ref="A26:C26"/>
    <mergeCell ref="B20:C20"/>
    <mergeCell ref="B21:C21"/>
    <mergeCell ref="B22:C22"/>
    <mergeCell ref="B23:C23"/>
    <mergeCell ref="B24:C24"/>
    <mergeCell ref="B25:C25"/>
  </mergeCells>
  <printOptions horizontalCentered="1"/>
  <pageMargins left="0.11811023622047245" right="0.11811023622047245" top="0.74803149606299213" bottom="0.55118110236220474" header="0.31496062992125984" footer="0.31496062992125984"/>
  <pageSetup scale="70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opLeftCell="B3" workbookViewId="0">
      <selection activeCell="R26" sqref="R26"/>
    </sheetView>
  </sheetViews>
  <sheetFormatPr baseColWidth="10" defaultRowHeight="12.75"/>
  <cols>
    <col min="1" max="1" width="11.42578125" style="177" customWidth="1"/>
    <col min="2" max="2" width="6.85546875" style="177" customWidth="1"/>
    <col min="3" max="3" width="39.140625" style="177" customWidth="1"/>
    <col min="4" max="5" width="11.42578125" style="177"/>
    <col min="6" max="6" width="13.28515625" style="177" customWidth="1"/>
    <col min="7" max="7" width="11.85546875" style="177" customWidth="1"/>
    <col min="8" max="13" width="9.28515625" style="177" hidden="1" customWidth="1"/>
    <col min="14" max="15" width="9.28515625" style="177" customWidth="1"/>
    <col min="16" max="17" width="9.28515625" style="177" hidden="1" customWidth="1"/>
    <col min="18" max="20" width="9.28515625" style="177" customWidth="1"/>
    <col min="21" max="21" width="20.85546875" style="177" customWidth="1"/>
    <col min="22" max="24" width="8.85546875" style="177" customWidth="1"/>
    <col min="25" max="16384" width="11.42578125" style="177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159" t="s">
        <v>427</v>
      </c>
      <c r="B9" s="160">
        <v>226</v>
      </c>
      <c r="C9" s="161" t="s">
        <v>543</v>
      </c>
      <c r="D9" s="16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159" t="s">
        <v>0</v>
      </c>
      <c r="B10" s="160">
        <v>7</v>
      </c>
      <c r="C10" s="161" t="s">
        <v>544</v>
      </c>
      <c r="D10" s="167"/>
      <c r="E10" s="179"/>
      <c r="F10" s="179"/>
      <c r="G10" s="179"/>
      <c r="H10" s="179"/>
      <c r="I10" s="179"/>
      <c r="J10" s="179"/>
      <c r="K10" s="179"/>
      <c r="L10" s="180"/>
      <c r="M10" s="180"/>
      <c r="N10" s="180"/>
      <c r="O10" s="180"/>
      <c r="P10" s="180"/>
      <c r="Q10" s="180"/>
    </row>
    <row r="11" spans="1:24">
      <c r="A11" s="159" t="s">
        <v>430</v>
      </c>
      <c r="B11" s="160">
        <v>8</v>
      </c>
      <c r="C11" s="161" t="s">
        <v>559</v>
      </c>
      <c r="D11" s="167"/>
      <c r="E11" s="179"/>
      <c r="F11" s="179"/>
      <c r="G11" s="179"/>
      <c r="H11" s="179"/>
      <c r="I11" s="179"/>
      <c r="J11" s="179"/>
      <c r="K11" s="179"/>
      <c r="L11" s="180"/>
      <c r="M11" s="180"/>
      <c r="N11" s="180"/>
      <c r="O11" s="180"/>
      <c r="P11" s="180"/>
      <c r="Q11" s="180"/>
    </row>
    <row r="12" spans="1:24">
      <c r="A12" s="159" t="s">
        <v>6</v>
      </c>
      <c r="B12" s="163">
        <v>19</v>
      </c>
      <c r="C12" s="161" t="s">
        <v>560</v>
      </c>
      <c r="D12" s="167"/>
      <c r="E12" s="179"/>
      <c r="F12" s="179"/>
      <c r="G12" s="179"/>
      <c r="H12" s="179"/>
      <c r="I12" s="179"/>
      <c r="J12" s="179"/>
      <c r="K12" s="179"/>
      <c r="L12" s="180"/>
      <c r="M12" s="180"/>
      <c r="N12" s="180"/>
      <c r="O12" s="180"/>
      <c r="P12" s="180"/>
      <c r="Q12" s="180"/>
    </row>
    <row r="13" spans="1:24">
      <c r="A13" s="159" t="s">
        <v>416</v>
      </c>
      <c r="B13" s="160">
        <v>7</v>
      </c>
      <c r="C13" s="161" t="s">
        <v>561</v>
      </c>
      <c r="D13" s="167"/>
      <c r="E13" s="179"/>
      <c r="F13" s="179"/>
      <c r="G13" s="179"/>
      <c r="H13" s="179"/>
      <c r="I13" s="179"/>
      <c r="J13" s="179"/>
      <c r="K13" s="179"/>
      <c r="L13" s="180"/>
      <c r="M13" s="180"/>
      <c r="N13" s="180"/>
      <c r="O13" s="180"/>
      <c r="P13" s="180"/>
      <c r="Q13" s="180"/>
    </row>
    <row r="14" spans="1:24">
      <c r="A14" s="179"/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80"/>
      <c r="M14" s="180"/>
      <c r="N14" s="180"/>
      <c r="O14" s="180"/>
      <c r="P14" s="180"/>
      <c r="Q14" s="180"/>
    </row>
    <row r="15" spans="1:24">
      <c r="A15" s="484" t="s">
        <v>3</v>
      </c>
      <c r="B15" s="484"/>
      <c r="C15" s="484"/>
      <c r="D15" s="484"/>
      <c r="E15" s="484"/>
      <c r="F15" s="484"/>
      <c r="G15" s="484"/>
      <c r="H15" s="484"/>
      <c r="I15" s="484"/>
      <c r="J15" s="484"/>
      <c r="K15" s="484"/>
      <c r="L15" s="484"/>
      <c r="M15" s="484"/>
      <c r="N15" s="484"/>
      <c r="O15" s="484"/>
      <c r="P15" s="484"/>
      <c r="Q15" s="484"/>
      <c r="R15" s="484"/>
      <c r="S15" s="484"/>
      <c r="T15" s="484"/>
      <c r="U15" s="484"/>
      <c r="V15" s="484"/>
      <c r="W15" s="484"/>
      <c r="X15" s="484"/>
    </row>
    <row r="16" spans="1:24" ht="26.25" customHeight="1">
      <c r="A16" s="485" t="s">
        <v>562</v>
      </c>
      <c r="B16" s="485"/>
      <c r="C16" s="485"/>
      <c r="D16" s="485"/>
      <c r="E16" s="485"/>
      <c r="F16" s="485"/>
      <c r="G16" s="485"/>
      <c r="H16" s="485"/>
      <c r="I16" s="485"/>
      <c r="J16" s="485"/>
      <c r="K16" s="485"/>
      <c r="L16" s="485"/>
      <c r="M16" s="485"/>
      <c r="N16" s="485"/>
      <c r="O16" s="485"/>
      <c r="P16" s="485"/>
      <c r="Q16" s="485"/>
      <c r="R16" s="485"/>
      <c r="S16" s="485"/>
      <c r="T16" s="485"/>
      <c r="U16" s="485"/>
      <c r="V16" s="485"/>
      <c r="W16" s="485"/>
      <c r="X16" s="485"/>
    </row>
    <row r="17" spans="1:24">
      <c r="A17" s="180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 ht="24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43.5" customHeight="1">
      <c r="A20" s="139">
        <v>1</v>
      </c>
      <c r="B20" s="470" t="s">
        <v>563</v>
      </c>
      <c r="C20" s="471"/>
      <c r="D20" s="137" t="s">
        <v>212</v>
      </c>
      <c r="E20" s="137">
        <v>20</v>
      </c>
      <c r="F20" s="17">
        <f t="shared" ref="F20:F26" si="0">$F$28*E20/100</f>
        <v>1444858.4</v>
      </c>
      <c r="G20" s="17">
        <f t="shared" ref="G20:G26" si="1">$G$28*E20/100</f>
        <v>1184640.6000000001</v>
      </c>
      <c r="H20" s="209">
        <f>J20+L20+N20+P20</f>
        <v>1200</v>
      </c>
      <c r="I20" s="209">
        <f>K20+M20+O20+Q20</f>
        <v>1994</v>
      </c>
      <c r="J20" s="139">
        <v>400</v>
      </c>
      <c r="K20" s="183">
        <v>731</v>
      </c>
      <c r="L20" s="139">
        <v>400</v>
      </c>
      <c r="M20" s="183">
        <v>607</v>
      </c>
      <c r="N20" s="139">
        <v>400</v>
      </c>
      <c r="O20" s="183">
        <v>656</v>
      </c>
      <c r="P20" s="139"/>
      <c r="Q20" s="183"/>
      <c r="R20" s="86">
        <f t="shared" ref="R20:S28" si="2">J20+L20+N20+P20</f>
        <v>1200</v>
      </c>
      <c r="S20" s="86">
        <f t="shared" si="2"/>
        <v>1994</v>
      </c>
      <c r="T20" s="86">
        <f>S20-R20</f>
        <v>794</v>
      </c>
      <c r="U20" s="24"/>
      <c r="V20" s="5">
        <f>O20/N20*100</f>
        <v>164</v>
      </c>
      <c r="W20" s="5">
        <f t="shared" ref="W20:W26" si="3">G20/F20*100</f>
        <v>81.990082903625733</v>
      </c>
      <c r="X20" s="5">
        <f t="shared" ref="X20:X26" si="4">V20/W20*100</f>
        <v>200.02419096559746</v>
      </c>
    </row>
    <row r="21" spans="1:24" ht="43.5" customHeight="1">
      <c r="A21" s="139">
        <v>2</v>
      </c>
      <c r="B21" s="470" t="s">
        <v>564</v>
      </c>
      <c r="C21" s="471"/>
      <c r="D21" s="137" t="s">
        <v>212</v>
      </c>
      <c r="E21" s="137">
        <v>30</v>
      </c>
      <c r="F21" s="17">
        <f t="shared" si="0"/>
        <v>2167287.6</v>
      </c>
      <c r="G21" s="17">
        <f t="shared" si="1"/>
        <v>1776960.9</v>
      </c>
      <c r="H21" s="209">
        <f t="shared" ref="H21:I26" si="5">J21+L21+N21+P21</f>
        <v>530</v>
      </c>
      <c r="I21" s="209">
        <f t="shared" si="5"/>
        <v>164</v>
      </c>
      <c r="J21" s="139">
        <v>180</v>
      </c>
      <c r="K21" s="183">
        <v>47</v>
      </c>
      <c r="L21" s="139">
        <v>180</v>
      </c>
      <c r="M21" s="182">
        <v>32</v>
      </c>
      <c r="N21" s="139">
        <v>170</v>
      </c>
      <c r="O21" s="182">
        <v>85</v>
      </c>
      <c r="P21" s="139"/>
      <c r="Q21" s="182"/>
      <c r="R21" s="86">
        <f t="shared" si="2"/>
        <v>530</v>
      </c>
      <c r="S21" s="86">
        <f t="shared" si="2"/>
        <v>164</v>
      </c>
      <c r="T21" s="86">
        <f t="shared" ref="T21:T28" si="6">S21-R21</f>
        <v>-366</v>
      </c>
      <c r="U21" s="24"/>
      <c r="V21" s="5">
        <f t="shared" ref="V21:V28" si="7">O21/N21*100</f>
        <v>50</v>
      </c>
      <c r="W21" s="5">
        <f t="shared" si="3"/>
        <v>81.990082903625705</v>
      </c>
      <c r="X21" s="5">
        <f t="shared" si="4"/>
        <v>60.982985050487045</v>
      </c>
    </row>
    <row r="22" spans="1:24" ht="43.5" customHeight="1">
      <c r="A22" s="139">
        <v>3</v>
      </c>
      <c r="B22" s="470" t="s">
        <v>565</v>
      </c>
      <c r="C22" s="471"/>
      <c r="D22" s="137" t="s">
        <v>566</v>
      </c>
      <c r="E22" s="137">
        <v>10</v>
      </c>
      <c r="F22" s="17">
        <f t="shared" si="0"/>
        <v>722429.2</v>
      </c>
      <c r="G22" s="17">
        <f t="shared" si="1"/>
        <v>592320.30000000005</v>
      </c>
      <c r="H22" s="209">
        <f t="shared" si="5"/>
        <v>7</v>
      </c>
      <c r="I22" s="209">
        <f t="shared" si="5"/>
        <v>0</v>
      </c>
      <c r="J22" s="139">
        <v>2</v>
      </c>
      <c r="K22" s="183">
        <v>0</v>
      </c>
      <c r="L22" s="139">
        <v>3</v>
      </c>
      <c r="M22" s="182">
        <v>0</v>
      </c>
      <c r="N22" s="139">
        <v>2</v>
      </c>
      <c r="O22" s="182">
        <v>0</v>
      </c>
      <c r="P22" s="139"/>
      <c r="Q22" s="182"/>
      <c r="R22" s="86">
        <f t="shared" si="2"/>
        <v>7</v>
      </c>
      <c r="S22" s="86">
        <f t="shared" si="2"/>
        <v>0</v>
      </c>
      <c r="T22" s="86">
        <f t="shared" si="6"/>
        <v>-7</v>
      </c>
      <c r="U22" s="21"/>
      <c r="V22" s="5">
        <f t="shared" si="7"/>
        <v>0</v>
      </c>
      <c r="W22" s="5">
        <f t="shared" si="3"/>
        <v>81.990082903625733</v>
      </c>
      <c r="X22" s="5">
        <f t="shared" si="4"/>
        <v>0</v>
      </c>
    </row>
    <row r="23" spans="1:24" ht="43.5" customHeight="1">
      <c r="A23" s="139">
        <v>4</v>
      </c>
      <c r="B23" s="470" t="s">
        <v>567</v>
      </c>
      <c r="C23" s="471"/>
      <c r="D23" s="137" t="s">
        <v>566</v>
      </c>
      <c r="E23" s="137">
        <v>10</v>
      </c>
      <c r="F23" s="17">
        <f t="shared" si="0"/>
        <v>722429.2</v>
      </c>
      <c r="G23" s="17">
        <f t="shared" si="1"/>
        <v>592320.30000000005</v>
      </c>
      <c r="H23" s="209">
        <f t="shared" si="5"/>
        <v>90</v>
      </c>
      <c r="I23" s="209">
        <f t="shared" si="5"/>
        <v>44</v>
      </c>
      <c r="J23" s="139">
        <v>30</v>
      </c>
      <c r="K23" s="183">
        <v>0</v>
      </c>
      <c r="L23" s="139">
        <v>30</v>
      </c>
      <c r="M23" s="182">
        <v>34</v>
      </c>
      <c r="N23" s="139">
        <v>30</v>
      </c>
      <c r="O23" s="182">
        <v>10</v>
      </c>
      <c r="P23" s="139"/>
      <c r="Q23" s="182"/>
      <c r="R23" s="86">
        <f t="shared" si="2"/>
        <v>90</v>
      </c>
      <c r="S23" s="86">
        <f t="shared" si="2"/>
        <v>44</v>
      </c>
      <c r="T23" s="86">
        <f t="shared" si="6"/>
        <v>-46</v>
      </c>
      <c r="U23" s="21"/>
      <c r="V23" s="5">
        <f t="shared" si="7"/>
        <v>33.333333333333329</v>
      </c>
      <c r="W23" s="5">
        <f t="shared" si="3"/>
        <v>81.990082903625733</v>
      </c>
      <c r="X23" s="5">
        <f t="shared" si="4"/>
        <v>40.655323366991347</v>
      </c>
    </row>
    <row r="24" spans="1:24" ht="43.5" customHeight="1">
      <c r="A24" s="139">
        <v>5</v>
      </c>
      <c r="B24" s="470" t="s">
        <v>568</v>
      </c>
      <c r="C24" s="471"/>
      <c r="D24" s="137" t="s">
        <v>212</v>
      </c>
      <c r="E24" s="137">
        <v>20</v>
      </c>
      <c r="F24" s="17">
        <f t="shared" si="0"/>
        <v>1444858.4</v>
      </c>
      <c r="G24" s="17">
        <f t="shared" si="1"/>
        <v>1184640.6000000001</v>
      </c>
      <c r="H24" s="209">
        <f t="shared" si="5"/>
        <v>380</v>
      </c>
      <c r="I24" s="209">
        <f t="shared" si="5"/>
        <v>985</v>
      </c>
      <c r="J24" s="139">
        <v>130</v>
      </c>
      <c r="K24" s="183">
        <v>216</v>
      </c>
      <c r="L24" s="139">
        <v>130</v>
      </c>
      <c r="M24" s="183">
        <v>323</v>
      </c>
      <c r="N24" s="139">
        <v>120</v>
      </c>
      <c r="O24" s="183">
        <v>446</v>
      </c>
      <c r="P24" s="139"/>
      <c r="Q24" s="183"/>
      <c r="R24" s="86">
        <f t="shared" si="2"/>
        <v>380</v>
      </c>
      <c r="S24" s="86">
        <f t="shared" si="2"/>
        <v>985</v>
      </c>
      <c r="T24" s="86">
        <f t="shared" si="6"/>
        <v>605</v>
      </c>
      <c r="U24" s="24"/>
      <c r="V24" s="5">
        <f t="shared" si="7"/>
        <v>371.66666666666669</v>
      </c>
      <c r="W24" s="5">
        <f t="shared" si="3"/>
        <v>81.990082903625733</v>
      </c>
      <c r="X24" s="5">
        <f t="shared" si="4"/>
        <v>453.30685554195361</v>
      </c>
    </row>
    <row r="25" spans="1:24" ht="43.5" customHeight="1">
      <c r="A25" s="139">
        <v>6</v>
      </c>
      <c r="B25" s="470" t="s">
        <v>569</v>
      </c>
      <c r="C25" s="471"/>
      <c r="D25" s="137" t="s">
        <v>212</v>
      </c>
      <c r="E25" s="137">
        <v>5</v>
      </c>
      <c r="F25" s="17">
        <f t="shared" si="0"/>
        <v>361214.6</v>
      </c>
      <c r="G25" s="17">
        <f t="shared" si="1"/>
        <v>296160.15000000002</v>
      </c>
      <c r="H25" s="209">
        <f t="shared" si="5"/>
        <v>360</v>
      </c>
      <c r="I25" s="209">
        <f t="shared" si="5"/>
        <v>98</v>
      </c>
      <c r="J25" s="139">
        <v>120</v>
      </c>
      <c r="K25" s="183">
        <v>0</v>
      </c>
      <c r="L25" s="139">
        <v>120</v>
      </c>
      <c r="M25" s="182">
        <v>58</v>
      </c>
      <c r="N25" s="139">
        <v>120</v>
      </c>
      <c r="O25" s="182">
        <v>40</v>
      </c>
      <c r="P25" s="139"/>
      <c r="Q25" s="182"/>
      <c r="R25" s="86">
        <f t="shared" si="2"/>
        <v>360</v>
      </c>
      <c r="S25" s="86">
        <f t="shared" si="2"/>
        <v>98</v>
      </c>
      <c r="T25" s="86">
        <f t="shared" si="6"/>
        <v>-262</v>
      </c>
      <c r="U25" s="24"/>
      <c r="V25" s="5">
        <f t="shared" si="7"/>
        <v>33.333333333333329</v>
      </c>
      <c r="W25" s="5">
        <f t="shared" si="3"/>
        <v>81.990082903625733</v>
      </c>
      <c r="X25" s="5">
        <f t="shared" si="4"/>
        <v>40.655323366991347</v>
      </c>
    </row>
    <row r="26" spans="1:24" ht="43.5" customHeight="1">
      <c r="A26" s="139">
        <v>7</v>
      </c>
      <c r="B26" s="470" t="s">
        <v>43</v>
      </c>
      <c r="C26" s="471"/>
      <c r="D26" s="137" t="s">
        <v>43</v>
      </c>
      <c r="E26" s="137">
        <v>5</v>
      </c>
      <c r="F26" s="17">
        <f t="shared" si="0"/>
        <v>361214.6</v>
      </c>
      <c r="G26" s="17">
        <f t="shared" si="1"/>
        <v>296160.15000000002</v>
      </c>
      <c r="H26" s="209">
        <f t="shared" si="5"/>
        <v>9</v>
      </c>
      <c r="I26" s="209">
        <f t="shared" si="5"/>
        <v>9</v>
      </c>
      <c r="J26" s="139">
        <v>3</v>
      </c>
      <c r="K26" s="183">
        <v>3</v>
      </c>
      <c r="L26" s="139">
        <v>3</v>
      </c>
      <c r="M26" s="182">
        <v>3</v>
      </c>
      <c r="N26" s="139">
        <v>3</v>
      </c>
      <c r="O26" s="182">
        <v>3</v>
      </c>
      <c r="P26" s="139"/>
      <c r="Q26" s="182"/>
      <c r="R26" s="86">
        <f t="shared" si="2"/>
        <v>9</v>
      </c>
      <c r="S26" s="86">
        <f t="shared" si="2"/>
        <v>9</v>
      </c>
      <c r="T26" s="86">
        <f t="shared" si="6"/>
        <v>0</v>
      </c>
      <c r="U26" s="24"/>
      <c r="V26" s="5">
        <f t="shared" si="7"/>
        <v>100</v>
      </c>
      <c r="W26" s="5">
        <f t="shared" si="3"/>
        <v>81.990082903625733</v>
      </c>
      <c r="X26" s="5">
        <f t="shared" si="4"/>
        <v>121.96597010097405</v>
      </c>
    </row>
    <row r="27" spans="1:24" ht="43.5" customHeight="1">
      <c r="A27" s="139"/>
      <c r="B27" s="470"/>
      <c r="C27" s="471"/>
      <c r="D27" s="137"/>
      <c r="E27" s="137"/>
      <c r="F27" s="211"/>
      <c r="G27" s="211"/>
      <c r="H27" s="209"/>
      <c r="I27" s="209"/>
      <c r="J27" s="139"/>
      <c r="K27" s="183"/>
      <c r="L27" s="139"/>
      <c r="M27" s="182"/>
      <c r="N27" s="139"/>
      <c r="O27" s="182"/>
      <c r="P27" s="139"/>
      <c r="Q27" s="182"/>
      <c r="R27" s="86"/>
      <c r="S27" s="86"/>
      <c r="T27" s="86"/>
      <c r="U27" s="24"/>
      <c r="V27" s="5"/>
      <c r="W27" s="5"/>
      <c r="X27" s="5"/>
    </row>
    <row r="28" spans="1:24" s="1" customFormat="1" ht="36.75" customHeight="1">
      <c r="A28" s="390" t="s">
        <v>24</v>
      </c>
      <c r="B28" s="391"/>
      <c r="C28" s="392"/>
      <c r="D28" s="18"/>
      <c r="E28" s="18">
        <f>SUM(E20:E27)</f>
        <v>100</v>
      </c>
      <c r="F28" s="39">
        <v>7224292</v>
      </c>
      <c r="G28" s="39">
        <v>5923203</v>
      </c>
      <c r="H28" s="18">
        <f t="shared" ref="H28:Q28" si="8">SUM(H20:H27)</f>
        <v>2576</v>
      </c>
      <c r="I28" s="18">
        <f t="shared" si="8"/>
        <v>3294</v>
      </c>
      <c r="J28" s="18">
        <f t="shared" si="8"/>
        <v>865</v>
      </c>
      <c r="K28" s="18">
        <f t="shared" si="8"/>
        <v>997</v>
      </c>
      <c r="L28" s="18">
        <f t="shared" si="8"/>
        <v>866</v>
      </c>
      <c r="M28" s="18">
        <f t="shared" si="8"/>
        <v>1057</v>
      </c>
      <c r="N28" s="18">
        <f t="shared" si="8"/>
        <v>845</v>
      </c>
      <c r="O28" s="18">
        <f t="shared" si="8"/>
        <v>1240</v>
      </c>
      <c r="P28" s="18">
        <f t="shared" si="8"/>
        <v>0</v>
      </c>
      <c r="Q28" s="18">
        <f t="shared" si="8"/>
        <v>0</v>
      </c>
      <c r="R28" s="87">
        <f t="shared" si="2"/>
        <v>2576</v>
      </c>
      <c r="S28" s="87">
        <f t="shared" si="2"/>
        <v>3294</v>
      </c>
      <c r="T28" s="87">
        <f t="shared" si="6"/>
        <v>718</v>
      </c>
      <c r="U28" s="87"/>
      <c r="V28" s="5">
        <f t="shared" si="7"/>
        <v>146.74556213017752</v>
      </c>
      <c r="W28" s="5">
        <f>G28/F28*100</f>
        <v>81.990082903625719</v>
      </c>
      <c r="X28" s="5">
        <f>V28/W28*100</f>
        <v>178.97964843219864</v>
      </c>
    </row>
    <row r="29" spans="1:24" s="6" customFormat="1" ht="14.25" customHeight="1">
      <c r="F29" s="10"/>
    </row>
    <row r="30" spans="1:24" s="6" customFormat="1" ht="14.25" customHeight="1">
      <c r="B30" s="11" t="s">
        <v>25</v>
      </c>
      <c r="F30" s="10"/>
      <c r="H30" s="6" t="s">
        <v>26</v>
      </c>
    </row>
    <row r="31" spans="1:24">
      <c r="J31" s="185"/>
      <c r="K31" s="185"/>
      <c r="L31" s="185"/>
      <c r="M31" s="185"/>
      <c r="N31" s="185"/>
      <c r="O31" s="185"/>
      <c r="P31" s="185"/>
    </row>
    <row r="32" spans="1:24">
      <c r="J32" s="185"/>
      <c r="K32" s="185"/>
      <c r="L32" s="185"/>
      <c r="M32" s="185"/>
      <c r="N32" s="185"/>
      <c r="O32" s="185"/>
      <c r="P32" s="185"/>
    </row>
    <row r="33" spans="10:16">
      <c r="J33" s="185"/>
      <c r="K33" s="185"/>
      <c r="L33" s="185"/>
      <c r="M33" s="185"/>
      <c r="N33" s="185"/>
      <c r="O33" s="185"/>
      <c r="P33" s="185"/>
    </row>
    <row r="34" spans="10:16">
      <c r="J34" s="185"/>
      <c r="K34" s="185"/>
      <c r="L34" s="185"/>
      <c r="M34" s="185"/>
      <c r="N34" s="185"/>
      <c r="O34" s="185"/>
      <c r="P34" s="185"/>
    </row>
    <row r="35" spans="10:16">
      <c r="J35" s="185"/>
      <c r="K35" s="185"/>
      <c r="L35" s="185"/>
      <c r="M35" s="185"/>
      <c r="N35" s="185"/>
      <c r="O35" s="185"/>
      <c r="P35" s="185"/>
    </row>
    <row r="36" spans="10:16">
      <c r="J36" s="185"/>
      <c r="K36" s="185"/>
      <c r="L36" s="185"/>
      <c r="M36" s="185"/>
      <c r="N36" s="185"/>
      <c r="O36" s="185"/>
      <c r="P36" s="185"/>
    </row>
    <row r="37" spans="10:16">
      <c r="J37" s="185"/>
      <c r="K37" s="185"/>
      <c r="L37" s="185"/>
      <c r="M37" s="185"/>
      <c r="N37" s="185"/>
      <c r="O37" s="185"/>
      <c r="P37" s="185"/>
    </row>
  </sheetData>
  <sheetProtection sheet="1" objects="1" scenarios="1"/>
  <mergeCells count="31">
    <mergeCell ref="A6:X6"/>
    <mergeCell ref="A1:X1"/>
    <mergeCell ref="A2:X2"/>
    <mergeCell ref="A3:X3"/>
    <mergeCell ref="A4:X4"/>
    <mergeCell ref="A5:X5"/>
    <mergeCell ref="B19:C19"/>
    <mergeCell ref="A7:X7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N18:O18"/>
    <mergeCell ref="P18:Q18"/>
    <mergeCell ref="R18:T18"/>
    <mergeCell ref="U18:U19"/>
    <mergeCell ref="V18:X18"/>
    <mergeCell ref="B26:C26"/>
    <mergeCell ref="B27:C27"/>
    <mergeCell ref="A28:C28"/>
    <mergeCell ref="B20:C20"/>
    <mergeCell ref="B21:C21"/>
    <mergeCell ref="B22:C22"/>
    <mergeCell ref="B23:C23"/>
    <mergeCell ref="B24:C24"/>
    <mergeCell ref="B25:C25"/>
  </mergeCells>
  <printOptions horizontalCentered="1"/>
  <pageMargins left="0.11811023622047245" right="0.11811023622047245" top="0.74803149606299213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topLeftCell="C6" workbookViewId="0">
      <selection activeCell="U26" sqref="U26"/>
    </sheetView>
  </sheetViews>
  <sheetFormatPr baseColWidth="10" defaultRowHeight="12.75"/>
  <cols>
    <col min="1" max="1" width="10.85546875" style="177" customWidth="1"/>
    <col min="2" max="2" width="6.5703125" style="177" customWidth="1"/>
    <col min="3" max="3" width="37" style="177" customWidth="1"/>
    <col min="4" max="4" width="17.42578125" style="177" customWidth="1"/>
    <col min="5" max="5" width="11.42578125" style="177"/>
    <col min="6" max="6" width="12.42578125" style="177" customWidth="1"/>
    <col min="7" max="7" width="11.7109375" style="177" customWidth="1"/>
    <col min="8" max="9" width="9.7109375" style="177" hidden="1" customWidth="1"/>
    <col min="10" max="10" width="13" style="177" hidden="1" customWidth="1"/>
    <col min="11" max="11" width="9.7109375" style="177" hidden="1" customWidth="1"/>
    <col min="12" max="12" width="12.28515625" style="177" hidden="1" customWidth="1"/>
    <col min="13" max="13" width="9.7109375" style="177" hidden="1" customWidth="1"/>
    <col min="14" max="14" width="12" style="177" customWidth="1"/>
    <col min="15" max="15" width="9.7109375" style="177" customWidth="1"/>
    <col min="16" max="16" width="11.7109375" style="177" hidden="1" customWidth="1"/>
    <col min="17" max="17" width="9.7109375" style="177" hidden="1" customWidth="1"/>
    <col min="18" max="20" width="9.7109375" style="177" customWidth="1"/>
    <col min="21" max="21" width="17.7109375" style="177" customWidth="1"/>
    <col min="22" max="23" width="8.85546875" style="177" customWidth="1"/>
    <col min="24" max="24" width="9.85546875" style="177" customWidth="1"/>
    <col min="25" max="16384" width="11.42578125" style="177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8" spans="1:24" hidden="1">
      <c r="A8" s="383" t="s">
        <v>59</v>
      </c>
      <c r="B8" s="383"/>
      <c r="C8" s="383"/>
      <c r="D8" s="383"/>
      <c r="E8" s="383"/>
      <c r="F8" s="383"/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3"/>
      <c r="U8" s="383"/>
      <c r="V8" s="383"/>
      <c r="W8" s="383"/>
      <c r="X8" s="383"/>
    </row>
    <row r="9" spans="1:24">
      <c r="A9" s="159" t="s">
        <v>427</v>
      </c>
      <c r="B9" s="160">
        <v>226</v>
      </c>
      <c r="C9" s="161" t="s">
        <v>543</v>
      </c>
      <c r="D9" s="16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159" t="s">
        <v>0</v>
      </c>
      <c r="B10" s="160">
        <v>7</v>
      </c>
      <c r="C10" s="161" t="s">
        <v>544</v>
      </c>
      <c r="D10" s="167"/>
      <c r="E10" s="179"/>
      <c r="F10" s="179"/>
      <c r="G10" s="179"/>
      <c r="H10" s="179"/>
      <c r="I10" s="179"/>
      <c r="J10" s="179"/>
      <c r="K10" s="179"/>
      <c r="L10" s="180"/>
      <c r="M10" s="180"/>
      <c r="N10" s="180"/>
      <c r="O10" s="180"/>
      <c r="P10" s="180"/>
      <c r="Q10" s="180"/>
    </row>
    <row r="11" spans="1:24">
      <c r="A11" s="159" t="s">
        <v>430</v>
      </c>
      <c r="B11" s="160">
        <v>9</v>
      </c>
      <c r="C11" s="161" t="s">
        <v>552</v>
      </c>
      <c r="D11" s="167"/>
      <c r="E11" s="179"/>
      <c r="F11" s="179"/>
      <c r="G11" s="179"/>
      <c r="H11" s="179"/>
      <c r="I11" s="179"/>
      <c r="J11" s="179"/>
      <c r="K11" s="179"/>
      <c r="L11" s="180"/>
      <c r="M11" s="180"/>
      <c r="N11" s="180"/>
      <c r="O11" s="180"/>
      <c r="P11" s="180"/>
      <c r="Q11" s="180"/>
    </row>
    <row r="12" spans="1:24">
      <c r="A12" s="159" t="s">
        <v>6</v>
      </c>
      <c r="B12" s="163">
        <v>19</v>
      </c>
      <c r="C12" s="161" t="s">
        <v>546</v>
      </c>
      <c r="D12" s="167"/>
      <c r="E12" s="179"/>
      <c r="F12" s="179"/>
      <c r="G12" s="179"/>
      <c r="H12" s="179"/>
      <c r="I12" s="179"/>
      <c r="J12" s="179"/>
      <c r="K12" s="179"/>
      <c r="L12" s="180"/>
      <c r="M12" s="180"/>
      <c r="N12" s="180"/>
      <c r="O12" s="180"/>
      <c r="P12" s="180"/>
      <c r="Q12" s="180"/>
    </row>
    <row r="13" spans="1:24">
      <c r="A13" s="159" t="s">
        <v>416</v>
      </c>
      <c r="B13" s="160">
        <v>2</v>
      </c>
      <c r="C13" s="161" t="s">
        <v>553</v>
      </c>
      <c r="D13" s="167"/>
      <c r="E13" s="179"/>
      <c r="F13" s="179"/>
      <c r="G13" s="179"/>
      <c r="H13" s="179"/>
      <c r="I13" s="179"/>
      <c r="J13" s="179"/>
      <c r="K13" s="179"/>
      <c r="L13" s="180"/>
      <c r="M13" s="180"/>
      <c r="N13" s="180"/>
      <c r="O13" s="180"/>
      <c r="P13" s="180"/>
      <c r="Q13" s="180"/>
    </row>
    <row r="14" spans="1:24">
      <c r="A14" s="179"/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80"/>
      <c r="M14" s="180"/>
      <c r="N14" s="180"/>
      <c r="O14" s="180"/>
      <c r="P14" s="180"/>
      <c r="Q14" s="180"/>
    </row>
    <row r="15" spans="1:24">
      <c r="A15" s="484" t="s">
        <v>3</v>
      </c>
      <c r="B15" s="484"/>
      <c r="C15" s="484"/>
      <c r="D15" s="484"/>
      <c r="E15" s="484"/>
      <c r="F15" s="484"/>
      <c r="G15" s="484"/>
      <c r="H15" s="484"/>
      <c r="I15" s="484"/>
      <c r="J15" s="484"/>
      <c r="K15" s="484"/>
      <c r="L15" s="484"/>
      <c r="M15" s="484"/>
      <c r="N15" s="484"/>
      <c r="O15" s="484"/>
      <c r="P15" s="484"/>
      <c r="Q15" s="484"/>
      <c r="R15" s="484"/>
      <c r="S15" s="484"/>
      <c r="T15" s="484"/>
      <c r="U15" s="484"/>
      <c r="V15" s="484"/>
      <c r="W15" s="484"/>
      <c r="X15" s="484"/>
    </row>
    <row r="16" spans="1:24" ht="27" customHeight="1">
      <c r="A16" s="485" t="s">
        <v>554</v>
      </c>
      <c r="B16" s="485"/>
      <c r="C16" s="485"/>
      <c r="D16" s="485"/>
      <c r="E16" s="485"/>
      <c r="F16" s="485"/>
      <c r="G16" s="485"/>
      <c r="H16" s="485"/>
      <c r="I16" s="485"/>
      <c r="J16" s="485"/>
      <c r="K16" s="485"/>
      <c r="L16" s="485"/>
      <c r="M16" s="485"/>
      <c r="N16" s="485"/>
      <c r="O16" s="485"/>
      <c r="P16" s="485"/>
      <c r="Q16" s="485"/>
      <c r="R16" s="485"/>
      <c r="S16" s="485"/>
      <c r="T16" s="485"/>
      <c r="U16" s="485"/>
      <c r="V16" s="485"/>
      <c r="W16" s="485"/>
      <c r="X16" s="485"/>
    </row>
    <row r="17" spans="1:24">
      <c r="A17" s="180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 ht="22.5" customHeight="1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45" customHeight="1">
      <c r="A20" s="139">
        <v>1</v>
      </c>
      <c r="B20" s="470" t="s">
        <v>555</v>
      </c>
      <c r="C20" s="471"/>
      <c r="D20" s="137" t="s">
        <v>556</v>
      </c>
      <c r="E20" s="137">
        <v>85</v>
      </c>
      <c r="F20" s="17">
        <f>$F$25*E20/100</f>
        <v>1970271.1</v>
      </c>
      <c r="G20" s="17">
        <f>$G$25*E20/100</f>
        <v>1596108.75</v>
      </c>
      <c r="H20" s="209">
        <f t="shared" ref="H20:I22" si="0">J20+L20+N20+P20</f>
        <v>675</v>
      </c>
      <c r="I20" s="182">
        <f t="shared" si="0"/>
        <v>1648</v>
      </c>
      <c r="J20" s="139">
        <v>225</v>
      </c>
      <c r="K20" s="183">
        <v>377</v>
      </c>
      <c r="L20" s="139">
        <v>225</v>
      </c>
      <c r="M20" s="183">
        <v>350</v>
      </c>
      <c r="N20" s="139">
        <v>225</v>
      </c>
      <c r="O20" s="183">
        <v>921</v>
      </c>
      <c r="P20" s="139"/>
      <c r="Q20" s="183"/>
      <c r="R20" s="86">
        <f t="shared" ref="R20:S25" si="1">J20+L20+N20+P20</f>
        <v>675</v>
      </c>
      <c r="S20" s="86">
        <f t="shared" si="1"/>
        <v>1648</v>
      </c>
      <c r="T20" s="86">
        <f>S20-R20</f>
        <v>973</v>
      </c>
      <c r="U20" s="7"/>
      <c r="V20" s="5">
        <f>O20/N20*100</f>
        <v>409.33333333333337</v>
      </c>
      <c r="W20" s="5">
        <f>G20/F20*100</f>
        <v>81.009600658508361</v>
      </c>
      <c r="X20" s="5">
        <f>V20/W20*100</f>
        <v>505.28990391997627</v>
      </c>
    </row>
    <row r="21" spans="1:24" ht="45" customHeight="1">
      <c r="A21" s="139">
        <v>2</v>
      </c>
      <c r="B21" s="470" t="s">
        <v>557</v>
      </c>
      <c r="C21" s="471"/>
      <c r="D21" s="137" t="s">
        <v>43</v>
      </c>
      <c r="E21" s="137">
        <v>10</v>
      </c>
      <c r="F21" s="17">
        <f>$F$25*E21/100</f>
        <v>231796.6</v>
      </c>
      <c r="G21" s="17">
        <f>$G$25*E21/100</f>
        <v>187777.5</v>
      </c>
      <c r="H21" s="209">
        <f t="shared" si="0"/>
        <v>9</v>
      </c>
      <c r="I21" s="182">
        <f t="shared" si="0"/>
        <v>9</v>
      </c>
      <c r="J21" s="139">
        <v>3</v>
      </c>
      <c r="K21" s="183">
        <v>3</v>
      </c>
      <c r="L21" s="139">
        <v>3</v>
      </c>
      <c r="M21" s="183">
        <v>3</v>
      </c>
      <c r="N21" s="139">
        <v>3</v>
      </c>
      <c r="O21" s="183">
        <v>3</v>
      </c>
      <c r="P21" s="139"/>
      <c r="Q21" s="183"/>
      <c r="R21" s="86">
        <f t="shared" si="1"/>
        <v>9</v>
      </c>
      <c r="S21" s="86">
        <f t="shared" si="1"/>
        <v>9</v>
      </c>
      <c r="T21" s="86">
        <f>S21-R21</f>
        <v>0</v>
      </c>
      <c r="U21" s="7"/>
      <c r="V21" s="5">
        <f>O21/N21*100</f>
        <v>100</v>
      </c>
      <c r="W21" s="5">
        <f>G21/F21*100</f>
        <v>81.009600658508361</v>
      </c>
      <c r="X21" s="5">
        <f>V21/W21*100</f>
        <v>123.44215893810495</v>
      </c>
    </row>
    <row r="22" spans="1:24" ht="45" customHeight="1">
      <c r="A22" s="139">
        <v>3</v>
      </c>
      <c r="B22" s="470" t="s">
        <v>558</v>
      </c>
      <c r="C22" s="471"/>
      <c r="D22" s="137" t="s">
        <v>43</v>
      </c>
      <c r="E22" s="137">
        <v>5</v>
      </c>
      <c r="F22" s="17">
        <f>$F$25*E22/100</f>
        <v>115898.3</v>
      </c>
      <c r="G22" s="17">
        <f>$G$25*E22/100</f>
        <v>93888.75</v>
      </c>
      <c r="H22" s="209">
        <f t="shared" si="0"/>
        <v>9</v>
      </c>
      <c r="I22" s="182">
        <f t="shared" si="0"/>
        <v>9</v>
      </c>
      <c r="J22" s="139">
        <v>3</v>
      </c>
      <c r="K22" s="183">
        <v>3</v>
      </c>
      <c r="L22" s="139">
        <v>3</v>
      </c>
      <c r="M22" s="183">
        <v>3</v>
      </c>
      <c r="N22" s="139">
        <v>3</v>
      </c>
      <c r="O22" s="183">
        <v>3</v>
      </c>
      <c r="P22" s="139"/>
      <c r="Q22" s="183"/>
      <c r="R22" s="86">
        <f t="shared" si="1"/>
        <v>9</v>
      </c>
      <c r="S22" s="86">
        <f t="shared" si="1"/>
        <v>9</v>
      </c>
      <c r="T22" s="86">
        <f>S22-R22</f>
        <v>0</v>
      </c>
      <c r="U22" s="7"/>
      <c r="V22" s="5">
        <f>O22/N22*100</f>
        <v>100</v>
      </c>
      <c r="W22" s="5">
        <f>G22/F22*100</f>
        <v>81.009600658508361</v>
      </c>
      <c r="X22" s="5">
        <f>V22/W22*100</f>
        <v>123.44215893810495</v>
      </c>
    </row>
    <row r="23" spans="1:24" ht="45" customHeight="1">
      <c r="A23" s="139"/>
      <c r="B23" s="470"/>
      <c r="C23" s="471"/>
      <c r="D23" s="137"/>
      <c r="E23" s="137"/>
      <c r="F23" s="211"/>
      <c r="G23" s="213"/>
      <c r="H23" s="209"/>
      <c r="I23" s="182"/>
      <c r="J23" s="139"/>
      <c r="K23" s="183"/>
      <c r="L23" s="139"/>
      <c r="M23" s="182"/>
      <c r="N23" s="139"/>
      <c r="O23" s="182"/>
      <c r="P23" s="139"/>
      <c r="Q23" s="182"/>
      <c r="R23" s="86"/>
      <c r="S23" s="86"/>
      <c r="T23" s="86"/>
      <c r="U23" s="7"/>
      <c r="V23" s="5"/>
      <c r="W23" s="5"/>
      <c r="X23" s="5"/>
    </row>
    <row r="24" spans="1:24" ht="45" customHeight="1">
      <c r="A24" s="139"/>
      <c r="B24" s="470"/>
      <c r="C24" s="471"/>
      <c r="D24" s="137"/>
      <c r="E24" s="137"/>
      <c r="F24" s="211"/>
      <c r="G24" s="213"/>
      <c r="H24" s="209"/>
      <c r="I24" s="182"/>
      <c r="J24" s="139"/>
      <c r="K24" s="183"/>
      <c r="L24" s="139"/>
      <c r="M24" s="182"/>
      <c r="N24" s="139"/>
      <c r="O24" s="182"/>
      <c r="P24" s="139"/>
      <c r="Q24" s="182"/>
      <c r="R24" s="86"/>
      <c r="S24" s="86"/>
      <c r="T24" s="86"/>
      <c r="U24" s="7"/>
      <c r="V24" s="5"/>
      <c r="W24" s="5"/>
      <c r="X24" s="5"/>
    </row>
    <row r="25" spans="1:24" s="1" customFormat="1" ht="36.75" customHeight="1">
      <c r="A25" s="390" t="s">
        <v>24</v>
      </c>
      <c r="B25" s="391"/>
      <c r="C25" s="392"/>
      <c r="D25" s="18"/>
      <c r="E25" s="18">
        <f>SUM(E20:E24)</f>
        <v>100</v>
      </c>
      <c r="F25" s="19">
        <v>2317966</v>
      </c>
      <c r="G25" s="39">
        <v>1877775</v>
      </c>
      <c r="H25" s="18">
        <f t="shared" ref="H25:P25" si="2">SUM(H20:H24)</f>
        <v>693</v>
      </c>
      <c r="I25" s="18">
        <f t="shared" si="2"/>
        <v>1666</v>
      </c>
      <c r="J25" s="18">
        <f t="shared" si="2"/>
        <v>231</v>
      </c>
      <c r="K25" s="18"/>
      <c r="L25" s="18">
        <f t="shared" si="2"/>
        <v>231</v>
      </c>
      <c r="M25" s="18"/>
      <c r="N25" s="18">
        <f>SUM(N20:N24)</f>
        <v>231</v>
      </c>
      <c r="O25" s="18"/>
      <c r="P25" s="18">
        <f t="shared" si="2"/>
        <v>0</v>
      </c>
      <c r="Q25" s="18"/>
      <c r="R25" s="87">
        <f t="shared" si="1"/>
        <v>693</v>
      </c>
      <c r="S25" s="87">
        <f t="shared" si="1"/>
        <v>0</v>
      </c>
      <c r="T25" s="87">
        <f>S25-R25</f>
        <v>-693</v>
      </c>
      <c r="U25" s="87"/>
      <c r="V25" s="5">
        <f>O25/N25*100</f>
        <v>0</v>
      </c>
      <c r="W25" s="5">
        <f>G25/F25*100</f>
        <v>81.009600658508361</v>
      </c>
      <c r="X25" s="5">
        <f>V25/W25*100</f>
        <v>0</v>
      </c>
    </row>
    <row r="26" spans="1:24" s="6" customFormat="1" ht="14.25" customHeight="1">
      <c r="F26" s="10"/>
    </row>
    <row r="27" spans="1:24" s="6" customFormat="1" ht="14.25" customHeight="1">
      <c r="B27" s="11" t="s">
        <v>25</v>
      </c>
      <c r="F27" s="10"/>
      <c r="H27" s="6" t="s">
        <v>26</v>
      </c>
    </row>
  </sheetData>
  <sheetProtection sheet="1" objects="1" scenarios="1"/>
  <mergeCells count="28">
    <mergeCell ref="A6:X6"/>
    <mergeCell ref="A1:X1"/>
    <mergeCell ref="A2:X2"/>
    <mergeCell ref="A3:X3"/>
    <mergeCell ref="A4:X4"/>
    <mergeCell ref="A5:X5"/>
    <mergeCell ref="V18:X18"/>
    <mergeCell ref="B19:C19"/>
    <mergeCell ref="A8:X8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A25:C25"/>
    <mergeCell ref="N18:O18"/>
    <mergeCell ref="P18:Q18"/>
    <mergeCell ref="R18:T18"/>
    <mergeCell ref="U18:U19"/>
    <mergeCell ref="B20:C20"/>
    <mergeCell ref="B21:C21"/>
    <mergeCell ref="B22:C22"/>
    <mergeCell ref="B23:C23"/>
    <mergeCell ref="B24:C24"/>
  </mergeCells>
  <printOptions horizontalCentered="1"/>
  <pageMargins left="0.11811023622047245" right="0.11811023622047245" top="0.74803149606299213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opLeftCell="B1" workbookViewId="0">
      <selection activeCell="W39" sqref="W39"/>
    </sheetView>
  </sheetViews>
  <sheetFormatPr baseColWidth="10" defaultRowHeight="12.75"/>
  <cols>
    <col min="1" max="1" width="10.5703125" style="35" customWidth="1"/>
    <col min="2" max="2" width="6.5703125" style="35" customWidth="1"/>
    <col min="3" max="3" width="40.7109375" style="35" customWidth="1"/>
    <col min="4" max="5" width="11.42578125" style="35"/>
    <col min="6" max="6" width="14.42578125" style="35" customWidth="1"/>
    <col min="7" max="7" width="12" style="35" customWidth="1"/>
    <col min="8" max="13" width="9.28515625" style="35" hidden="1" customWidth="1"/>
    <col min="14" max="15" width="9.28515625" style="35" customWidth="1"/>
    <col min="16" max="17" width="9.28515625" style="35" hidden="1" customWidth="1"/>
    <col min="18" max="20" width="9.28515625" style="35" customWidth="1"/>
    <col min="21" max="21" width="18.42578125" style="35" customWidth="1"/>
    <col min="22" max="24" width="8.8554687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624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159" t="s">
        <v>427</v>
      </c>
      <c r="B9" s="160">
        <v>222</v>
      </c>
      <c r="C9" s="161" t="s">
        <v>625</v>
      </c>
      <c r="D9" s="16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159" t="s">
        <v>0</v>
      </c>
      <c r="B10" s="160">
        <v>8</v>
      </c>
      <c r="C10" s="161" t="s">
        <v>626</v>
      </c>
      <c r="D10" s="167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159" t="s">
        <v>430</v>
      </c>
      <c r="B11" s="160">
        <v>1</v>
      </c>
      <c r="C11" s="161" t="s">
        <v>627</v>
      </c>
      <c r="D11" s="167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159" t="s">
        <v>6</v>
      </c>
      <c r="B12" s="163">
        <v>17</v>
      </c>
      <c r="C12" s="161" t="s">
        <v>628</v>
      </c>
      <c r="D12" s="167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159" t="s">
        <v>416</v>
      </c>
      <c r="B13" s="160">
        <v>1</v>
      </c>
      <c r="C13" s="161" t="s">
        <v>629</v>
      </c>
      <c r="D13" s="167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</row>
    <row r="15" spans="1:24">
      <c r="A15" s="383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</row>
    <row r="16" spans="1:24" ht="50.25" customHeight="1">
      <c r="A16" s="373" t="s">
        <v>630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</row>
    <row r="17" spans="1:24" ht="12.75" customHeight="1">
      <c r="A17" s="374" t="s">
        <v>4</v>
      </c>
      <c r="B17" s="387"/>
      <c r="C17" s="375"/>
      <c r="D17" s="388" t="s">
        <v>7</v>
      </c>
      <c r="E17" s="388" t="s">
        <v>17</v>
      </c>
      <c r="F17" s="384" t="s">
        <v>18</v>
      </c>
      <c r="G17" s="386"/>
      <c r="H17" s="384" t="s">
        <v>19</v>
      </c>
      <c r="I17" s="386"/>
      <c r="J17" s="374" t="s">
        <v>13</v>
      </c>
      <c r="K17" s="375"/>
      <c r="L17" s="374" t="s">
        <v>9</v>
      </c>
      <c r="M17" s="375"/>
      <c r="N17" s="374" t="s">
        <v>12</v>
      </c>
      <c r="O17" s="375"/>
      <c r="P17" s="374" t="s">
        <v>14</v>
      </c>
      <c r="Q17" s="375"/>
      <c r="R17" s="393" t="s">
        <v>27</v>
      </c>
      <c r="S17" s="393"/>
      <c r="T17" s="393"/>
      <c r="U17" s="397" t="s">
        <v>28</v>
      </c>
      <c r="V17" s="384" t="s">
        <v>30</v>
      </c>
      <c r="W17" s="385"/>
      <c r="X17" s="386"/>
    </row>
    <row r="18" spans="1:24" ht="24">
      <c r="A18" s="2" t="s">
        <v>16</v>
      </c>
      <c r="B18" s="393" t="s">
        <v>5</v>
      </c>
      <c r="C18" s="393"/>
      <c r="D18" s="389"/>
      <c r="E18" s="389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97"/>
      <c r="V18" s="8" t="s">
        <v>31</v>
      </c>
      <c r="W18" s="8" t="s">
        <v>32</v>
      </c>
      <c r="X18" s="8" t="s">
        <v>33</v>
      </c>
    </row>
    <row r="19" spans="1:24" ht="70.5" customHeight="1">
      <c r="A19" s="9">
        <v>1</v>
      </c>
      <c r="B19" s="482" t="s">
        <v>631</v>
      </c>
      <c r="C19" s="483"/>
      <c r="D19" s="53" t="s">
        <v>88</v>
      </c>
      <c r="E19" s="18">
        <v>20</v>
      </c>
      <c r="F19" s="17">
        <f t="shared" ref="F19:F26" si="0">$F$27*E19/100</f>
        <v>1097694.8</v>
      </c>
      <c r="G19" s="17">
        <f t="shared" ref="G19:G26" si="1">$G$27*E19/100</f>
        <v>717508.2</v>
      </c>
      <c r="H19" s="87">
        <f>J19+L19+N19+P19</f>
        <v>24</v>
      </c>
      <c r="I19" s="5">
        <f>K19+M19+O19+Q19</f>
        <v>24</v>
      </c>
      <c r="J19" s="9">
        <v>8</v>
      </c>
      <c r="K19" s="37">
        <v>8</v>
      </c>
      <c r="L19" s="9">
        <v>8</v>
      </c>
      <c r="M19" s="5">
        <v>8</v>
      </c>
      <c r="N19" s="9">
        <v>8</v>
      </c>
      <c r="O19" s="5">
        <v>8</v>
      </c>
      <c r="P19" s="9"/>
      <c r="Q19" s="5"/>
      <c r="R19" s="86">
        <f t="shared" ref="R19:S26" si="2">J19+L19+N19+P19</f>
        <v>24</v>
      </c>
      <c r="S19" s="86">
        <f t="shared" si="2"/>
        <v>24</v>
      </c>
      <c r="T19" s="86">
        <f>S19-R19</f>
        <v>0</v>
      </c>
      <c r="U19" s="7"/>
      <c r="V19" s="5">
        <f>O19/N19*100</f>
        <v>100</v>
      </c>
      <c r="W19" s="5">
        <f t="shared" ref="W19:W27" si="3">G19/F19*100</f>
        <v>65.364999451577972</v>
      </c>
      <c r="X19" s="5">
        <f t="shared" ref="X19:X27" si="4">V19/W19*100</f>
        <v>152.98707387595013</v>
      </c>
    </row>
    <row r="20" spans="1:24" ht="65.25" customHeight="1">
      <c r="A20" s="9">
        <v>2</v>
      </c>
      <c r="B20" s="482" t="s">
        <v>632</v>
      </c>
      <c r="C20" s="483"/>
      <c r="D20" s="53" t="s">
        <v>88</v>
      </c>
      <c r="E20" s="18">
        <v>20</v>
      </c>
      <c r="F20" s="17">
        <f t="shared" si="0"/>
        <v>1097694.8</v>
      </c>
      <c r="G20" s="17">
        <f t="shared" si="1"/>
        <v>717508.2</v>
      </c>
      <c r="H20" s="87">
        <f t="shared" ref="H20:I26" si="5">J20+L20+N20+P20</f>
        <v>18</v>
      </c>
      <c r="I20" s="5">
        <f t="shared" si="5"/>
        <v>18</v>
      </c>
      <c r="J20" s="9">
        <v>6</v>
      </c>
      <c r="K20" s="37">
        <v>6</v>
      </c>
      <c r="L20" s="9">
        <v>6</v>
      </c>
      <c r="M20" s="5">
        <v>6</v>
      </c>
      <c r="N20" s="9">
        <v>6</v>
      </c>
      <c r="O20" s="5">
        <v>6</v>
      </c>
      <c r="P20" s="9"/>
      <c r="Q20" s="5"/>
      <c r="R20" s="86">
        <f t="shared" si="2"/>
        <v>18</v>
      </c>
      <c r="S20" s="86">
        <f t="shared" si="2"/>
        <v>18</v>
      </c>
      <c r="T20" s="86">
        <f t="shared" ref="T20:T26" si="6">S20-R20</f>
        <v>0</v>
      </c>
      <c r="U20" s="7"/>
      <c r="V20" s="5">
        <f t="shared" ref="V20:V27" si="7">O20/N20*100</f>
        <v>100</v>
      </c>
      <c r="W20" s="5">
        <f t="shared" si="3"/>
        <v>65.364999451577972</v>
      </c>
      <c r="X20" s="5">
        <f t="shared" si="4"/>
        <v>152.98707387595013</v>
      </c>
    </row>
    <row r="21" spans="1:24" ht="87.75" customHeight="1">
      <c r="A21" s="9">
        <v>3</v>
      </c>
      <c r="B21" s="482" t="s">
        <v>633</v>
      </c>
      <c r="C21" s="483"/>
      <c r="D21" s="53" t="s">
        <v>88</v>
      </c>
      <c r="E21" s="18">
        <v>15</v>
      </c>
      <c r="F21" s="17">
        <f t="shared" si="0"/>
        <v>823271.1</v>
      </c>
      <c r="G21" s="17">
        <f t="shared" si="1"/>
        <v>538131.15</v>
      </c>
      <c r="H21" s="87">
        <f t="shared" si="5"/>
        <v>270</v>
      </c>
      <c r="I21" s="5">
        <f t="shared" si="5"/>
        <v>262</v>
      </c>
      <c r="J21" s="9">
        <v>90</v>
      </c>
      <c r="K21" s="37">
        <v>80</v>
      </c>
      <c r="L21" s="9">
        <v>90</v>
      </c>
      <c r="M21" s="5">
        <v>92</v>
      </c>
      <c r="N21" s="9">
        <v>90</v>
      </c>
      <c r="O21" s="5">
        <v>90</v>
      </c>
      <c r="P21" s="9"/>
      <c r="Q21" s="5"/>
      <c r="R21" s="86">
        <f t="shared" si="2"/>
        <v>270</v>
      </c>
      <c r="S21" s="86">
        <f t="shared" si="2"/>
        <v>262</v>
      </c>
      <c r="T21" s="86">
        <f t="shared" si="6"/>
        <v>-8</v>
      </c>
      <c r="U21" s="221"/>
      <c r="V21" s="5">
        <f t="shared" si="7"/>
        <v>100</v>
      </c>
      <c r="W21" s="5">
        <f t="shared" si="3"/>
        <v>65.364999451577987</v>
      </c>
      <c r="X21" s="5">
        <f t="shared" si="4"/>
        <v>152.98707387595013</v>
      </c>
    </row>
    <row r="22" spans="1:24" ht="63.75" customHeight="1">
      <c r="A22" s="9">
        <v>4</v>
      </c>
      <c r="B22" s="482" t="s">
        <v>634</v>
      </c>
      <c r="C22" s="483"/>
      <c r="D22" s="53" t="s">
        <v>185</v>
      </c>
      <c r="E22" s="18">
        <v>10</v>
      </c>
      <c r="F22" s="17">
        <f t="shared" si="0"/>
        <v>548847.4</v>
      </c>
      <c r="G22" s="17">
        <f t="shared" si="1"/>
        <v>358754.1</v>
      </c>
      <c r="H22" s="87">
        <f t="shared" si="5"/>
        <v>2</v>
      </c>
      <c r="I22" s="5">
        <f t="shared" si="5"/>
        <v>4</v>
      </c>
      <c r="J22" s="9">
        <v>0</v>
      </c>
      <c r="K22" s="37">
        <v>1</v>
      </c>
      <c r="L22" s="9">
        <v>1</v>
      </c>
      <c r="M22" s="5">
        <v>2</v>
      </c>
      <c r="N22" s="9">
        <v>1</v>
      </c>
      <c r="O22" s="5">
        <v>1</v>
      </c>
      <c r="P22" s="9"/>
      <c r="Q22" s="5"/>
      <c r="R22" s="86">
        <f t="shared" si="2"/>
        <v>2</v>
      </c>
      <c r="S22" s="86">
        <f t="shared" si="2"/>
        <v>4</v>
      </c>
      <c r="T22" s="86">
        <f t="shared" si="6"/>
        <v>2</v>
      </c>
      <c r="U22" s="7"/>
      <c r="V22" s="5">
        <f t="shared" si="7"/>
        <v>100</v>
      </c>
      <c r="W22" s="5">
        <f t="shared" si="3"/>
        <v>65.364999451577972</v>
      </c>
      <c r="X22" s="5">
        <f t="shared" si="4"/>
        <v>152.98707387595013</v>
      </c>
    </row>
    <row r="23" spans="1:24" ht="60.75" customHeight="1">
      <c r="A23" s="9">
        <v>5</v>
      </c>
      <c r="B23" s="482" t="s">
        <v>635</v>
      </c>
      <c r="C23" s="483"/>
      <c r="D23" s="53" t="s">
        <v>185</v>
      </c>
      <c r="E23" s="18">
        <v>5</v>
      </c>
      <c r="F23" s="17">
        <f t="shared" si="0"/>
        <v>274423.7</v>
      </c>
      <c r="G23" s="17">
        <f t="shared" si="1"/>
        <v>179377.05</v>
      </c>
      <c r="H23" s="87">
        <f t="shared" si="5"/>
        <v>3</v>
      </c>
      <c r="I23" s="5">
        <f t="shared" si="5"/>
        <v>4</v>
      </c>
      <c r="J23" s="9">
        <v>1</v>
      </c>
      <c r="K23" s="37">
        <v>1</v>
      </c>
      <c r="L23" s="9">
        <v>1</v>
      </c>
      <c r="M23" s="5">
        <v>1</v>
      </c>
      <c r="N23" s="9">
        <v>1</v>
      </c>
      <c r="O23" s="5">
        <v>2</v>
      </c>
      <c r="P23" s="9"/>
      <c r="Q23" s="5"/>
      <c r="R23" s="86">
        <f t="shared" si="2"/>
        <v>3</v>
      </c>
      <c r="S23" s="86">
        <f t="shared" si="2"/>
        <v>4</v>
      </c>
      <c r="T23" s="86">
        <f t="shared" si="6"/>
        <v>1</v>
      </c>
      <c r="U23" s="7"/>
      <c r="V23" s="5">
        <f t="shared" si="7"/>
        <v>200</v>
      </c>
      <c r="W23" s="5">
        <f t="shared" si="3"/>
        <v>65.364999451577972</v>
      </c>
      <c r="X23" s="5">
        <f t="shared" si="4"/>
        <v>305.97414775190026</v>
      </c>
    </row>
    <row r="24" spans="1:24" ht="57.75" customHeight="1">
      <c r="A24" s="9">
        <v>6</v>
      </c>
      <c r="B24" s="482" t="s">
        <v>636</v>
      </c>
      <c r="C24" s="483"/>
      <c r="D24" s="53" t="s">
        <v>637</v>
      </c>
      <c r="E24" s="18">
        <v>10</v>
      </c>
      <c r="F24" s="17">
        <f t="shared" si="0"/>
        <v>548847.4</v>
      </c>
      <c r="G24" s="17">
        <f t="shared" si="1"/>
        <v>358754.1</v>
      </c>
      <c r="H24" s="87">
        <f t="shared" si="5"/>
        <v>30</v>
      </c>
      <c r="I24" s="5">
        <f t="shared" si="5"/>
        <v>29</v>
      </c>
      <c r="J24" s="9">
        <v>10</v>
      </c>
      <c r="K24" s="37">
        <v>10</v>
      </c>
      <c r="L24" s="9">
        <v>10</v>
      </c>
      <c r="M24" s="5">
        <v>10</v>
      </c>
      <c r="N24" s="9">
        <v>10</v>
      </c>
      <c r="O24" s="5">
        <v>9</v>
      </c>
      <c r="P24" s="9"/>
      <c r="Q24" s="5"/>
      <c r="R24" s="86">
        <f t="shared" si="2"/>
        <v>30</v>
      </c>
      <c r="S24" s="86">
        <f t="shared" si="2"/>
        <v>29</v>
      </c>
      <c r="T24" s="86">
        <f t="shared" si="6"/>
        <v>-1</v>
      </c>
      <c r="U24" s="7"/>
      <c r="V24" s="5">
        <f t="shared" si="7"/>
        <v>90</v>
      </c>
      <c r="W24" s="5">
        <f t="shared" si="3"/>
        <v>65.364999451577972</v>
      </c>
      <c r="X24" s="5">
        <f t="shared" si="4"/>
        <v>137.68836648835514</v>
      </c>
    </row>
    <row r="25" spans="1:24" ht="64.5" customHeight="1">
      <c r="A25" s="9">
        <v>7</v>
      </c>
      <c r="B25" s="482" t="s">
        <v>638</v>
      </c>
      <c r="C25" s="483"/>
      <c r="D25" s="53" t="s">
        <v>175</v>
      </c>
      <c r="E25" s="18">
        <v>5</v>
      </c>
      <c r="F25" s="17">
        <f t="shared" si="0"/>
        <v>274423.7</v>
      </c>
      <c r="G25" s="17">
        <f t="shared" si="1"/>
        <v>179377.05</v>
      </c>
      <c r="H25" s="87">
        <f t="shared" si="5"/>
        <v>10</v>
      </c>
      <c r="I25" s="5">
        <f t="shared" si="5"/>
        <v>20</v>
      </c>
      <c r="J25" s="9">
        <v>0</v>
      </c>
      <c r="K25" s="37">
        <v>4</v>
      </c>
      <c r="L25" s="9">
        <v>5</v>
      </c>
      <c r="M25" s="5">
        <v>11</v>
      </c>
      <c r="N25" s="9">
        <v>5</v>
      </c>
      <c r="O25" s="5">
        <v>5</v>
      </c>
      <c r="P25" s="9"/>
      <c r="Q25" s="5"/>
      <c r="R25" s="86">
        <f t="shared" si="2"/>
        <v>10</v>
      </c>
      <c r="S25" s="86">
        <f t="shared" si="2"/>
        <v>20</v>
      </c>
      <c r="T25" s="86">
        <f t="shared" si="6"/>
        <v>10</v>
      </c>
      <c r="U25" s="221"/>
      <c r="V25" s="5">
        <f t="shared" si="7"/>
        <v>100</v>
      </c>
      <c r="W25" s="5">
        <f t="shared" si="3"/>
        <v>65.364999451577972</v>
      </c>
      <c r="X25" s="5">
        <f t="shared" si="4"/>
        <v>152.98707387595013</v>
      </c>
    </row>
    <row r="26" spans="1:24" ht="57" customHeight="1">
      <c r="A26" s="9">
        <v>8</v>
      </c>
      <c r="B26" s="482" t="s">
        <v>639</v>
      </c>
      <c r="C26" s="483"/>
      <c r="D26" s="53" t="s">
        <v>640</v>
      </c>
      <c r="E26" s="18">
        <v>15</v>
      </c>
      <c r="F26" s="17">
        <f t="shared" si="0"/>
        <v>823271.1</v>
      </c>
      <c r="G26" s="17">
        <f t="shared" si="1"/>
        <v>538131.15</v>
      </c>
      <c r="H26" s="87">
        <f t="shared" si="5"/>
        <v>12</v>
      </c>
      <c r="I26" s="5">
        <f t="shared" si="5"/>
        <v>12</v>
      </c>
      <c r="J26" s="9">
        <v>4</v>
      </c>
      <c r="K26" s="37">
        <v>4</v>
      </c>
      <c r="L26" s="9">
        <v>4</v>
      </c>
      <c r="M26" s="5">
        <v>4</v>
      </c>
      <c r="N26" s="9">
        <v>4</v>
      </c>
      <c r="O26" s="5">
        <v>4</v>
      </c>
      <c r="P26" s="9"/>
      <c r="Q26" s="5"/>
      <c r="R26" s="86">
        <f t="shared" si="2"/>
        <v>12</v>
      </c>
      <c r="S26" s="86">
        <f t="shared" si="2"/>
        <v>12</v>
      </c>
      <c r="T26" s="86">
        <f t="shared" si="6"/>
        <v>0</v>
      </c>
      <c r="U26" s="37"/>
      <c r="V26" s="5">
        <f t="shared" si="7"/>
        <v>100</v>
      </c>
      <c r="W26" s="5">
        <f t="shared" si="3"/>
        <v>65.364999451577987</v>
      </c>
      <c r="X26" s="5">
        <f t="shared" si="4"/>
        <v>152.98707387595013</v>
      </c>
    </row>
    <row r="27" spans="1:24" s="1" customFormat="1" ht="30" customHeight="1">
      <c r="A27" s="390" t="s">
        <v>24</v>
      </c>
      <c r="B27" s="391"/>
      <c r="C27" s="392"/>
      <c r="D27" s="18"/>
      <c r="E27" s="18">
        <f>SUM(E19:E26)</f>
        <v>100</v>
      </c>
      <c r="F27" s="19">
        <v>5488474</v>
      </c>
      <c r="G27" s="39">
        <v>3587541</v>
      </c>
      <c r="H27" s="18">
        <f t="shared" ref="H27:Q27" si="8">SUM(H19:H26)</f>
        <v>369</v>
      </c>
      <c r="I27" s="18">
        <f t="shared" si="8"/>
        <v>373</v>
      </c>
      <c r="J27" s="18">
        <f t="shared" si="8"/>
        <v>119</v>
      </c>
      <c r="K27" s="18">
        <f t="shared" si="8"/>
        <v>114</v>
      </c>
      <c r="L27" s="18">
        <f t="shared" si="8"/>
        <v>125</v>
      </c>
      <c r="M27" s="18">
        <f t="shared" si="8"/>
        <v>134</v>
      </c>
      <c r="N27" s="18">
        <f t="shared" si="8"/>
        <v>125</v>
      </c>
      <c r="O27" s="18">
        <f t="shared" si="8"/>
        <v>125</v>
      </c>
      <c r="P27" s="18">
        <f t="shared" si="8"/>
        <v>0</v>
      </c>
      <c r="Q27" s="18">
        <f t="shared" si="8"/>
        <v>0</v>
      </c>
      <c r="R27" s="87">
        <f>J27+L27+N27+P27</f>
        <v>369</v>
      </c>
      <c r="S27" s="87">
        <f>K27+M27+O27+Q27</f>
        <v>373</v>
      </c>
      <c r="T27" s="87">
        <f>S27-R27</f>
        <v>4</v>
      </c>
      <c r="U27" s="222"/>
      <c r="V27" s="5">
        <f t="shared" si="7"/>
        <v>100</v>
      </c>
      <c r="W27" s="5">
        <f t="shared" si="3"/>
        <v>65.364999451577972</v>
      </c>
      <c r="X27" s="5">
        <f t="shared" si="4"/>
        <v>152.98707387595013</v>
      </c>
    </row>
    <row r="28" spans="1:24" s="6" customFormat="1" ht="14.25" customHeight="1">
      <c r="B28" s="11" t="s">
        <v>25</v>
      </c>
      <c r="F28" s="10"/>
      <c r="H28" s="6" t="s">
        <v>26</v>
      </c>
    </row>
  </sheetData>
  <sheetProtection sheet="1" objects="1" scenarios="1"/>
  <mergeCells count="31">
    <mergeCell ref="A6:X6"/>
    <mergeCell ref="A1:X1"/>
    <mergeCell ref="A2:X2"/>
    <mergeCell ref="A3:X3"/>
    <mergeCell ref="A4:X4"/>
    <mergeCell ref="A5:X5"/>
    <mergeCell ref="B18:C18"/>
    <mergeCell ref="A7:X7"/>
    <mergeCell ref="A15:X15"/>
    <mergeCell ref="A16:X16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B25:C25"/>
    <mergeCell ref="B26:C26"/>
    <mergeCell ref="A27:C27"/>
    <mergeCell ref="B19:C19"/>
    <mergeCell ref="B20:C20"/>
    <mergeCell ref="B21:C21"/>
    <mergeCell ref="B22:C22"/>
    <mergeCell ref="B23:C23"/>
    <mergeCell ref="B24:C24"/>
  </mergeCells>
  <printOptions horizontalCentered="1"/>
  <pageMargins left="0.11811023622047245" right="0.11811023622047245" top="0.74803149606299213" bottom="0.39370078740157483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opLeftCell="A12" workbookViewId="0">
      <selection activeCell="X21" sqref="X21"/>
    </sheetView>
  </sheetViews>
  <sheetFormatPr baseColWidth="10" defaultRowHeight="12.75"/>
  <cols>
    <col min="1" max="1" width="5.42578125" style="35" customWidth="1"/>
    <col min="2" max="2" width="12" style="35" customWidth="1"/>
    <col min="3" max="3" width="26.42578125" style="35" customWidth="1"/>
    <col min="4" max="4" width="9.42578125" style="35" customWidth="1"/>
    <col min="5" max="5" width="11.42578125" style="35"/>
    <col min="6" max="6" width="13.28515625" style="35" customWidth="1"/>
    <col min="7" max="7" width="12" style="35" customWidth="1"/>
    <col min="8" max="9" width="11.42578125" style="35" hidden="1" customWidth="1"/>
    <col min="10" max="13" width="9.5703125" style="35" hidden="1" customWidth="1"/>
    <col min="14" max="15" width="9.5703125" style="35" customWidth="1"/>
    <col min="16" max="17" width="9.5703125" style="35" hidden="1" customWidth="1"/>
    <col min="18" max="18" width="10.7109375" style="35" customWidth="1"/>
    <col min="19" max="19" width="11.42578125" style="35" customWidth="1"/>
    <col min="20" max="20" width="10.42578125" style="35" customWidth="1"/>
    <col min="21" max="21" width="13.7109375" style="35" customWidth="1"/>
    <col min="22" max="22" width="5.7109375" style="35" customWidth="1"/>
    <col min="23" max="23" width="7.140625" style="35" customWidth="1"/>
    <col min="24" max="24" width="7.570312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391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999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24">
      <c r="A9" s="31" t="s">
        <v>36</v>
      </c>
      <c r="B9" s="31"/>
      <c r="C9" s="31" t="s">
        <v>983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>
      <c r="A10" s="31" t="s">
        <v>0</v>
      </c>
      <c r="B10" s="32"/>
      <c r="C10" s="31" t="s">
        <v>113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31" t="s">
        <v>62</v>
      </c>
      <c r="B11" s="32"/>
      <c r="C11" s="31" t="s">
        <v>1000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31" t="s">
        <v>6</v>
      </c>
      <c r="B12" s="32"/>
      <c r="C12" s="381" t="s">
        <v>170</v>
      </c>
      <c r="D12" s="381"/>
      <c r="E12" s="38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1" t="s">
        <v>38</v>
      </c>
      <c r="B13" s="1"/>
      <c r="C13" s="41" t="s">
        <v>986</v>
      </c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U13" s="45"/>
      <c r="W13" s="400"/>
      <c r="X13" s="400"/>
    </row>
    <row r="14" spans="1:24">
      <c r="A14" s="383" t="s">
        <v>3</v>
      </c>
      <c r="B14" s="383"/>
      <c r="C14" s="383"/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383"/>
      <c r="W14" s="383"/>
      <c r="X14" s="383"/>
    </row>
    <row r="15" spans="1:24" ht="24.75" customHeight="1">
      <c r="A15" s="373" t="s">
        <v>1001</v>
      </c>
      <c r="B15" s="373"/>
      <c r="C15" s="373"/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</row>
    <row r="16" spans="1:2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4" ht="12.75" customHeight="1">
      <c r="A17" s="374" t="s">
        <v>4</v>
      </c>
      <c r="B17" s="387"/>
      <c r="C17" s="375"/>
      <c r="D17" s="388" t="s">
        <v>7</v>
      </c>
      <c r="E17" s="388" t="s">
        <v>17</v>
      </c>
      <c r="F17" s="384" t="s">
        <v>18</v>
      </c>
      <c r="G17" s="386"/>
      <c r="H17" s="384" t="s">
        <v>19</v>
      </c>
      <c r="I17" s="386"/>
      <c r="J17" s="374" t="s">
        <v>13</v>
      </c>
      <c r="K17" s="375"/>
      <c r="L17" s="374" t="s">
        <v>9</v>
      </c>
      <c r="M17" s="375"/>
      <c r="N17" s="374" t="s">
        <v>12</v>
      </c>
      <c r="O17" s="375"/>
      <c r="P17" s="374" t="s">
        <v>14</v>
      </c>
      <c r="Q17" s="375"/>
      <c r="R17" s="393" t="s">
        <v>27</v>
      </c>
      <c r="S17" s="393"/>
      <c r="T17" s="393"/>
      <c r="U17" s="397" t="s">
        <v>28</v>
      </c>
      <c r="V17" s="384" t="s">
        <v>30</v>
      </c>
      <c r="W17" s="385"/>
      <c r="X17" s="386"/>
    </row>
    <row r="18" spans="1:24">
      <c r="A18" s="2" t="s">
        <v>16</v>
      </c>
      <c r="B18" s="393" t="s">
        <v>5</v>
      </c>
      <c r="C18" s="393"/>
      <c r="D18" s="389"/>
      <c r="E18" s="389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97"/>
      <c r="V18" s="8" t="s">
        <v>31</v>
      </c>
      <c r="W18" s="8" t="s">
        <v>32</v>
      </c>
      <c r="X18" s="8" t="s">
        <v>33</v>
      </c>
    </row>
    <row r="19" spans="1:24" ht="45" customHeight="1">
      <c r="A19" s="9">
        <v>1</v>
      </c>
      <c r="B19" s="378" t="s">
        <v>1002</v>
      </c>
      <c r="C19" s="379"/>
      <c r="D19" s="18" t="s">
        <v>185</v>
      </c>
      <c r="E19" s="18">
        <v>35</v>
      </c>
      <c r="F19" s="17">
        <f>$F$24*E19/100</f>
        <v>2950178.7</v>
      </c>
      <c r="G19" s="17">
        <f>$G$24*E19/100</f>
        <v>2769299.05</v>
      </c>
      <c r="H19" s="87">
        <f t="shared" ref="H19:I21" si="0">J19+L19+N19+P19</f>
        <v>100</v>
      </c>
      <c r="I19" s="5">
        <f t="shared" si="0"/>
        <v>98</v>
      </c>
      <c r="J19" s="9">
        <v>60</v>
      </c>
      <c r="K19" s="37">
        <v>60</v>
      </c>
      <c r="L19" s="272">
        <v>20</v>
      </c>
      <c r="M19" s="37">
        <v>20</v>
      </c>
      <c r="N19" s="272">
        <v>20</v>
      </c>
      <c r="O19" s="37">
        <v>18</v>
      </c>
      <c r="P19" s="272"/>
      <c r="Q19" s="37"/>
      <c r="R19" s="12">
        <f t="shared" ref="R19:S24" si="1">J19+L19+N19+P19</f>
        <v>100</v>
      </c>
      <c r="S19" s="86">
        <f t="shared" si="1"/>
        <v>98</v>
      </c>
      <c r="T19" s="86">
        <f t="shared" ref="T19:T24" si="2">S19-R19</f>
        <v>-2</v>
      </c>
      <c r="U19" s="7"/>
      <c r="V19" s="5">
        <f>O19/N19*100</f>
        <v>90</v>
      </c>
      <c r="W19" s="5">
        <f>G19/F19*100</f>
        <v>93.868857842407976</v>
      </c>
      <c r="X19" s="5">
        <f>V19/W19*100</f>
        <v>95.878443680540755</v>
      </c>
    </row>
    <row r="20" spans="1:24" ht="45" customHeight="1">
      <c r="A20" s="9">
        <v>2</v>
      </c>
      <c r="B20" s="378" t="s">
        <v>1003</v>
      </c>
      <c r="C20" s="379"/>
      <c r="D20" s="18" t="s">
        <v>122</v>
      </c>
      <c r="E20" s="18">
        <v>35</v>
      </c>
      <c r="F20" s="17">
        <f>$F$24*E20/100</f>
        <v>2950178.7</v>
      </c>
      <c r="G20" s="17">
        <f>$G$24*E20/100</f>
        <v>2769299.05</v>
      </c>
      <c r="H20" s="87">
        <f t="shared" si="0"/>
        <v>500</v>
      </c>
      <c r="I20" s="5">
        <f t="shared" si="0"/>
        <v>464</v>
      </c>
      <c r="J20" s="9">
        <v>250</v>
      </c>
      <c r="K20" s="37">
        <v>250</v>
      </c>
      <c r="L20" s="272">
        <v>125</v>
      </c>
      <c r="M20" s="37">
        <v>92</v>
      </c>
      <c r="N20" s="272">
        <v>125</v>
      </c>
      <c r="O20" s="37">
        <v>122</v>
      </c>
      <c r="P20" s="272"/>
      <c r="Q20" s="37"/>
      <c r="R20" s="12">
        <f t="shared" si="1"/>
        <v>500</v>
      </c>
      <c r="S20" s="86">
        <f t="shared" si="1"/>
        <v>464</v>
      </c>
      <c r="T20" s="86">
        <f t="shared" si="2"/>
        <v>-36</v>
      </c>
      <c r="U20" s="7"/>
      <c r="V20" s="5">
        <f>O20/N20*100</f>
        <v>97.6</v>
      </c>
      <c r="W20" s="5">
        <f>G20/F20*100</f>
        <v>93.868857842407976</v>
      </c>
      <c r="X20" s="5">
        <f>V20/W20*100</f>
        <v>103.97484559134197</v>
      </c>
    </row>
    <row r="21" spans="1:24" ht="45" customHeight="1">
      <c r="A21" s="9">
        <v>3</v>
      </c>
      <c r="B21" s="378" t="s">
        <v>1004</v>
      </c>
      <c r="C21" s="379"/>
      <c r="D21" s="18" t="s">
        <v>1005</v>
      </c>
      <c r="E21" s="18">
        <v>30</v>
      </c>
      <c r="F21" s="17">
        <f>$F$24*E21/100</f>
        <v>2528724.6</v>
      </c>
      <c r="G21" s="17">
        <f>$G$24*E21/100</f>
        <v>2373684.9</v>
      </c>
      <c r="H21" s="87">
        <f t="shared" si="0"/>
        <v>310</v>
      </c>
      <c r="I21" s="5">
        <f t="shared" si="0"/>
        <v>328</v>
      </c>
      <c r="J21" s="9">
        <v>190</v>
      </c>
      <c r="K21" s="37">
        <v>190</v>
      </c>
      <c r="L21" s="272">
        <v>60</v>
      </c>
      <c r="M21" s="37">
        <v>78</v>
      </c>
      <c r="N21" s="272">
        <v>60</v>
      </c>
      <c r="O21" s="37">
        <v>60</v>
      </c>
      <c r="P21" s="272"/>
      <c r="Q21" s="37"/>
      <c r="R21" s="12">
        <f t="shared" si="1"/>
        <v>310</v>
      </c>
      <c r="S21" s="86">
        <f t="shared" si="1"/>
        <v>328</v>
      </c>
      <c r="T21" s="86">
        <f t="shared" si="2"/>
        <v>18</v>
      </c>
      <c r="U21" s="7"/>
      <c r="V21" s="5">
        <f>O21/N21*100</f>
        <v>100</v>
      </c>
      <c r="W21" s="5">
        <f>G21/F21*100</f>
        <v>93.868857842407976</v>
      </c>
      <c r="X21" s="5">
        <f>V21/W21*100</f>
        <v>106.53160408948975</v>
      </c>
    </row>
    <row r="22" spans="1:24" ht="45" customHeight="1">
      <c r="A22" s="9"/>
      <c r="B22" s="378"/>
      <c r="C22" s="379"/>
      <c r="D22" s="18"/>
      <c r="E22" s="18"/>
      <c r="F22" s="338"/>
      <c r="G22" s="338"/>
      <c r="H22" s="87"/>
      <c r="I22" s="5"/>
      <c r="J22" s="9"/>
      <c r="K22" s="37"/>
      <c r="L22" s="272"/>
      <c r="M22" s="37"/>
      <c r="N22" s="272"/>
      <c r="O22" s="37"/>
      <c r="P22" s="272"/>
      <c r="Q22" s="37"/>
      <c r="R22" s="12"/>
      <c r="S22" s="86"/>
      <c r="T22" s="86"/>
      <c r="U22" s="7"/>
      <c r="V22" s="5"/>
      <c r="W22" s="5"/>
      <c r="X22" s="5"/>
    </row>
    <row r="23" spans="1:24" ht="45" customHeight="1">
      <c r="A23" s="9"/>
      <c r="B23" s="378"/>
      <c r="C23" s="379"/>
      <c r="D23" s="18"/>
      <c r="E23" s="18"/>
      <c r="F23" s="338"/>
      <c r="G23" s="338"/>
      <c r="H23" s="87"/>
      <c r="I23" s="5"/>
      <c r="J23" s="9"/>
      <c r="K23" s="37"/>
      <c r="L23" s="272"/>
      <c r="M23" s="37"/>
      <c r="N23" s="272"/>
      <c r="O23" s="37"/>
      <c r="P23" s="272"/>
      <c r="Q23" s="37"/>
      <c r="R23" s="12"/>
      <c r="S23" s="86"/>
      <c r="T23" s="86"/>
      <c r="U23" s="7"/>
      <c r="V23" s="5"/>
      <c r="W23" s="5"/>
      <c r="X23" s="5"/>
    </row>
    <row r="24" spans="1:24" s="1" customFormat="1" ht="36.75" customHeight="1">
      <c r="A24" s="390" t="s">
        <v>24</v>
      </c>
      <c r="B24" s="391"/>
      <c r="C24" s="392"/>
      <c r="D24" s="18"/>
      <c r="E24" s="18">
        <f>SUM(E19:E23)</f>
        <v>100</v>
      </c>
      <c r="F24" s="19">
        <v>8429082</v>
      </c>
      <c r="G24" s="39">
        <v>7912283</v>
      </c>
      <c r="H24" s="18">
        <f t="shared" ref="H24:Q24" si="3">SUM(H19:H23)</f>
        <v>910</v>
      </c>
      <c r="I24" s="18">
        <f t="shared" si="3"/>
        <v>890</v>
      </c>
      <c r="J24" s="18">
        <f t="shared" si="3"/>
        <v>500</v>
      </c>
      <c r="K24" s="18">
        <f t="shared" si="3"/>
        <v>500</v>
      </c>
      <c r="L24" s="18">
        <f t="shared" si="3"/>
        <v>205</v>
      </c>
      <c r="M24" s="18">
        <f t="shared" si="3"/>
        <v>190</v>
      </c>
      <c r="N24" s="18">
        <f t="shared" si="3"/>
        <v>205</v>
      </c>
      <c r="O24" s="18">
        <f t="shared" si="3"/>
        <v>200</v>
      </c>
      <c r="P24" s="18">
        <f t="shared" si="3"/>
        <v>0</v>
      </c>
      <c r="Q24" s="18">
        <f t="shared" si="3"/>
        <v>0</v>
      </c>
      <c r="R24" s="87">
        <f t="shared" si="1"/>
        <v>910</v>
      </c>
      <c r="S24" s="87">
        <f t="shared" si="1"/>
        <v>890</v>
      </c>
      <c r="T24" s="87">
        <f t="shared" si="2"/>
        <v>-20</v>
      </c>
      <c r="U24" s="87"/>
      <c r="V24" s="5">
        <f>O24/N24*100</f>
        <v>97.560975609756099</v>
      </c>
      <c r="W24" s="5">
        <f>G24/F24*100</f>
        <v>93.868857842407976</v>
      </c>
      <c r="X24" s="5">
        <f>V24/W24*100</f>
        <v>103.93327228242902</v>
      </c>
    </row>
    <row r="25" spans="1:24" s="6" customFormat="1" ht="14.25" customHeight="1">
      <c r="F25" s="10"/>
    </row>
    <row r="26" spans="1:24" s="6" customFormat="1" ht="14.25" customHeight="1">
      <c r="B26" s="11" t="s">
        <v>25</v>
      </c>
      <c r="F26" s="10"/>
      <c r="H26" s="6" t="s">
        <v>26</v>
      </c>
    </row>
  </sheetData>
  <sheetProtection sheet="1" objects="1" scenarios="1"/>
  <mergeCells count="30">
    <mergeCell ref="E17:E18"/>
    <mergeCell ref="F17:G17"/>
    <mergeCell ref="H17:I17"/>
    <mergeCell ref="A1:X1"/>
    <mergeCell ref="A2:X2"/>
    <mergeCell ref="A3:X3"/>
    <mergeCell ref="A4:X4"/>
    <mergeCell ref="A5:X5"/>
    <mergeCell ref="A6:X6"/>
    <mergeCell ref="A7:X7"/>
    <mergeCell ref="C12:E12"/>
    <mergeCell ref="W13:X13"/>
    <mergeCell ref="A14:X14"/>
    <mergeCell ref="A15:X15"/>
    <mergeCell ref="B23:C23"/>
    <mergeCell ref="A24:C24"/>
    <mergeCell ref="V17:X17"/>
    <mergeCell ref="B18:C18"/>
    <mergeCell ref="B19:C19"/>
    <mergeCell ref="B20:C20"/>
    <mergeCell ref="B21:C21"/>
    <mergeCell ref="B22:C22"/>
    <mergeCell ref="J17:K17"/>
    <mergeCell ref="L17:M17"/>
    <mergeCell ref="N17:O17"/>
    <mergeCell ref="P17:Q17"/>
    <mergeCell ref="R17:T17"/>
    <mergeCell ref="U17:U18"/>
    <mergeCell ref="A17:C17"/>
    <mergeCell ref="D17:D18"/>
  </mergeCells>
  <printOptions horizontalCentered="1"/>
  <pageMargins left="0.11811023622047245" right="0.11811023622047245" top="0.74803149606299213" bottom="0.74803149606299213" header="0.31496062992125984" footer="0.31496062992125984"/>
  <pageSetup scale="70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"/>
  <sheetViews>
    <sheetView topLeftCell="A44" workbookViewId="0">
      <selection activeCell="R52" sqref="R52"/>
    </sheetView>
  </sheetViews>
  <sheetFormatPr baseColWidth="10" defaultRowHeight="12.75"/>
  <cols>
    <col min="1" max="1" width="10.42578125" style="35" customWidth="1"/>
    <col min="2" max="2" width="6" style="35" customWidth="1"/>
    <col min="3" max="3" width="23.42578125" style="35" customWidth="1"/>
    <col min="4" max="4" width="13.28515625" style="35" customWidth="1"/>
    <col min="5" max="5" width="10.5703125" style="35" customWidth="1"/>
    <col min="6" max="6" width="12.28515625" style="35" customWidth="1"/>
    <col min="7" max="7" width="10.7109375" style="35" customWidth="1"/>
    <col min="8" max="13" width="9.28515625" style="35" hidden="1" customWidth="1"/>
    <col min="14" max="15" width="9.28515625" style="35" customWidth="1"/>
    <col min="16" max="17" width="9.28515625" style="35" hidden="1" customWidth="1"/>
    <col min="18" max="20" width="9.28515625" style="35" customWidth="1"/>
    <col min="21" max="21" width="21.85546875" style="35" customWidth="1"/>
    <col min="22" max="24" width="8.8554687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159" t="s">
        <v>427</v>
      </c>
      <c r="B9" s="160">
        <v>222</v>
      </c>
      <c r="C9" s="161" t="s">
        <v>625</v>
      </c>
      <c r="D9" s="16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159" t="s">
        <v>0</v>
      </c>
      <c r="B10" s="160">
        <v>8</v>
      </c>
      <c r="C10" s="161" t="s">
        <v>626</v>
      </c>
      <c r="D10" s="167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159" t="s">
        <v>430</v>
      </c>
      <c r="B11" s="160">
        <v>3</v>
      </c>
      <c r="C11" s="161" t="s">
        <v>641</v>
      </c>
      <c r="D11" s="167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159" t="s">
        <v>6</v>
      </c>
      <c r="B12" s="163">
        <v>17</v>
      </c>
      <c r="C12" s="161" t="s">
        <v>642</v>
      </c>
      <c r="D12" s="167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159" t="s">
        <v>416</v>
      </c>
      <c r="B13" s="160">
        <v>7</v>
      </c>
      <c r="C13" s="161" t="s">
        <v>643</v>
      </c>
      <c r="D13" s="167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</row>
    <row r="15" spans="1:24">
      <c r="A15" s="383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</row>
    <row r="16" spans="1:24" ht="35.25" customHeight="1">
      <c r="A16" s="373" t="s">
        <v>644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</row>
    <row r="17" spans="1: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5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5" ht="21.75" customHeight="1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5" ht="37.5" customHeight="1">
      <c r="A20" s="223">
        <v>1</v>
      </c>
      <c r="B20" s="498" t="s">
        <v>645</v>
      </c>
      <c r="C20" s="499"/>
      <c r="D20" s="224" t="s">
        <v>219</v>
      </c>
      <c r="E20" s="224">
        <v>5</v>
      </c>
      <c r="F20" s="17">
        <f t="shared" ref="F20:F45" si="0">$F$46*E20/100</f>
        <v>137203.1</v>
      </c>
      <c r="G20" s="17">
        <f t="shared" ref="G20:G45" si="1">$G$46*E20/100</f>
        <v>121095.85</v>
      </c>
      <c r="H20" s="87">
        <f>J20+L20+N20+P20</f>
        <v>85</v>
      </c>
      <c r="I20" s="5">
        <f>K20+M20+O20+Q20</f>
        <v>171</v>
      </c>
      <c r="J20" s="223">
        <v>30</v>
      </c>
      <c r="K20" s="37">
        <v>70</v>
      </c>
      <c r="L20" s="223">
        <v>25</v>
      </c>
      <c r="M20" s="37">
        <v>46</v>
      </c>
      <c r="N20" s="223">
        <v>30</v>
      </c>
      <c r="O20" s="5">
        <v>55</v>
      </c>
      <c r="P20" s="223"/>
      <c r="Q20" s="5"/>
      <c r="R20" s="86">
        <f>J20+L20+N20+P20</f>
        <v>85</v>
      </c>
      <c r="S20" s="86">
        <f>K20+M20+O20+Q20</f>
        <v>171</v>
      </c>
      <c r="T20" s="86">
        <f>S20-R20</f>
        <v>86</v>
      </c>
      <c r="U20" s="55" t="s">
        <v>646</v>
      </c>
      <c r="V20" s="5">
        <f>O20/N20*100</f>
        <v>183.33333333333331</v>
      </c>
      <c r="W20" s="5">
        <f t="shared" ref="W20:W46" si="2">G20/F20*100</f>
        <v>88.26028712179243</v>
      </c>
      <c r="X20" s="5">
        <f t="shared" ref="X20:X42" si="3">V20/W20*100</f>
        <v>207.71894054723319</v>
      </c>
      <c r="Y20" s="225"/>
    </row>
    <row r="21" spans="1:25" ht="37.5" customHeight="1">
      <c r="A21" s="223">
        <v>2</v>
      </c>
      <c r="B21" s="498" t="s">
        <v>647</v>
      </c>
      <c r="C21" s="499"/>
      <c r="D21" s="224" t="s">
        <v>648</v>
      </c>
      <c r="E21" s="224">
        <v>4</v>
      </c>
      <c r="F21" s="17">
        <f t="shared" si="0"/>
        <v>109762.48</v>
      </c>
      <c r="G21" s="17">
        <f t="shared" si="1"/>
        <v>96876.68</v>
      </c>
      <c r="H21" s="87">
        <f t="shared" ref="H21:I45" si="4">J21+L21+N21+P21</f>
        <v>45</v>
      </c>
      <c r="I21" s="5">
        <f t="shared" si="4"/>
        <v>83</v>
      </c>
      <c r="J21" s="223">
        <v>15</v>
      </c>
      <c r="K21" s="37">
        <v>18</v>
      </c>
      <c r="L21" s="223">
        <v>10</v>
      </c>
      <c r="M21" s="37">
        <v>35</v>
      </c>
      <c r="N21" s="223">
        <v>20</v>
      </c>
      <c r="O21" s="5">
        <v>30</v>
      </c>
      <c r="P21" s="223"/>
      <c r="Q21" s="5"/>
      <c r="R21" s="86">
        <f t="shared" ref="R21:S46" si="5">J21+L21+N21+P21</f>
        <v>45</v>
      </c>
      <c r="S21" s="86">
        <f t="shared" si="5"/>
        <v>83</v>
      </c>
      <c r="T21" s="86">
        <f t="shared" ref="T21:T46" si="6">S21-R21</f>
        <v>38</v>
      </c>
      <c r="U21" s="55" t="s">
        <v>646</v>
      </c>
      <c r="V21" s="5">
        <f t="shared" ref="V21:V46" si="7">O21/N21*100</f>
        <v>150</v>
      </c>
      <c r="W21" s="5">
        <f t="shared" si="2"/>
        <v>88.26028712179243</v>
      </c>
      <c r="X21" s="5">
        <f t="shared" si="3"/>
        <v>169.95186044773624</v>
      </c>
      <c r="Y21" s="225"/>
    </row>
    <row r="22" spans="1:25" ht="37.5" customHeight="1">
      <c r="A22" s="223">
        <v>3</v>
      </c>
      <c r="B22" s="498" t="s">
        <v>649</v>
      </c>
      <c r="C22" s="499"/>
      <c r="D22" s="224" t="s">
        <v>584</v>
      </c>
      <c r="E22" s="224">
        <v>4</v>
      </c>
      <c r="F22" s="17">
        <f t="shared" si="0"/>
        <v>109762.48</v>
      </c>
      <c r="G22" s="17">
        <f t="shared" si="1"/>
        <v>96876.68</v>
      </c>
      <c r="H22" s="87">
        <f t="shared" si="4"/>
        <v>35</v>
      </c>
      <c r="I22" s="5">
        <f t="shared" si="4"/>
        <v>39</v>
      </c>
      <c r="J22" s="223">
        <v>10</v>
      </c>
      <c r="K22" s="37">
        <v>10</v>
      </c>
      <c r="L22" s="223">
        <v>15</v>
      </c>
      <c r="M22" s="37">
        <v>13</v>
      </c>
      <c r="N22" s="223">
        <v>10</v>
      </c>
      <c r="O22" s="5">
        <v>16</v>
      </c>
      <c r="P22" s="223"/>
      <c r="Q22" s="5"/>
      <c r="R22" s="86">
        <f t="shared" si="5"/>
        <v>35</v>
      </c>
      <c r="S22" s="86">
        <f t="shared" si="5"/>
        <v>39</v>
      </c>
      <c r="T22" s="86">
        <f t="shared" si="6"/>
        <v>4</v>
      </c>
      <c r="U22" s="55" t="s">
        <v>646</v>
      </c>
      <c r="V22" s="5">
        <f t="shared" si="7"/>
        <v>160</v>
      </c>
      <c r="W22" s="5">
        <f t="shared" si="2"/>
        <v>88.26028712179243</v>
      </c>
      <c r="X22" s="5">
        <f t="shared" si="3"/>
        <v>181.28198447758533</v>
      </c>
      <c r="Y22" s="225"/>
    </row>
    <row r="23" spans="1:25" ht="37.5" customHeight="1">
      <c r="A23" s="223">
        <v>4</v>
      </c>
      <c r="B23" s="498" t="s">
        <v>650</v>
      </c>
      <c r="C23" s="499"/>
      <c r="D23" s="224" t="s">
        <v>300</v>
      </c>
      <c r="E23" s="224">
        <v>1</v>
      </c>
      <c r="F23" s="17">
        <f t="shared" si="0"/>
        <v>27440.62</v>
      </c>
      <c r="G23" s="17">
        <f t="shared" si="1"/>
        <v>24219.17</v>
      </c>
      <c r="H23" s="87">
        <f t="shared" si="4"/>
        <v>30</v>
      </c>
      <c r="I23" s="5">
        <f t="shared" si="4"/>
        <v>71</v>
      </c>
      <c r="J23" s="223">
        <v>10</v>
      </c>
      <c r="K23" s="37">
        <v>30</v>
      </c>
      <c r="L23" s="223">
        <v>10</v>
      </c>
      <c r="M23" s="37">
        <v>21</v>
      </c>
      <c r="N23" s="223">
        <v>10</v>
      </c>
      <c r="O23" s="5">
        <v>20</v>
      </c>
      <c r="P23" s="223"/>
      <c r="Q23" s="5"/>
      <c r="R23" s="86">
        <f t="shared" si="5"/>
        <v>30</v>
      </c>
      <c r="S23" s="86">
        <f t="shared" si="5"/>
        <v>71</v>
      </c>
      <c r="T23" s="86">
        <f t="shared" si="6"/>
        <v>41</v>
      </c>
      <c r="U23" s="55" t="s">
        <v>646</v>
      </c>
      <c r="V23" s="5">
        <f t="shared" si="7"/>
        <v>200</v>
      </c>
      <c r="W23" s="5">
        <f t="shared" si="2"/>
        <v>88.26028712179243</v>
      </c>
      <c r="X23" s="5">
        <f t="shared" si="3"/>
        <v>226.60248059698165</v>
      </c>
      <c r="Y23" s="225"/>
    </row>
    <row r="24" spans="1:25" ht="37.5" customHeight="1">
      <c r="A24" s="223">
        <v>5</v>
      </c>
      <c r="B24" s="498" t="s">
        <v>651</v>
      </c>
      <c r="C24" s="499"/>
      <c r="D24" s="224" t="s">
        <v>652</v>
      </c>
      <c r="E24" s="224">
        <v>4</v>
      </c>
      <c r="F24" s="17">
        <f t="shared" si="0"/>
        <v>109762.48</v>
      </c>
      <c r="G24" s="17">
        <f t="shared" si="1"/>
        <v>96876.68</v>
      </c>
      <c r="H24" s="87">
        <f t="shared" si="4"/>
        <v>30</v>
      </c>
      <c r="I24" s="5">
        <f t="shared" si="4"/>
        <v>62</v>
      </c>
      <c r="J24" s="223">
        <v>10</v>
      </c>
      <c r="K24" s="37">
        <v>8</v>
      </c>
      <c r="L24" s="223">
        <v>10</v>
      </c>
      <c r="M24" s="37">
        <v>24</v>
      </c>
      <c r="N24" s="223">
        <v>10</v>
      </c>
      <c r="O24" s="5">
        <v>30</v>
      </c>
      <c r="P24" s="223"/>
      <c r="Q24" s="5"/>
      <c r="R24" s="86">
        <f t="shared" si="5"/>
        <v>30</v>
      </c>
      <c r="S24" s="86">
        <f t="shared" si="5"/>
        <v>62</v>
      </c>
      <c r="T24" s="86">
        <f t="shared" si="6"/>
        <v>32</v>
      </c>
      <c r="U24" s="55" t="s">
        <v>646</v>
      </c>
      <c r="V24" s="5">
        <f t="shared" si="7"/>
        <v>300</v>
      </c>
      <c r="W24" s="5">
        <f t="shared" si="2"/>
        <v>88.26028712179243</v>
      </c>
      <c r="X24" s="5">
        <f t="shared" si="3"/>
        <v>339.90372089547247</v>
      </c>
      <c r="Y24" s="225"/>
    </row>
    <row r="25" spans="1:25" ht="54.75" customHeight="1">
      <c r="A25" s="223">
        <v>6</v>
      </c>
      <c r="B25" s="498" t="s">
        <v>653</v>
      </c>
      <c r="C25" s="499"/>
      <c r="D25" s="224" t="s">
        <v>652</v>
      </c>
      <c r="E25" s="224">
        <v>1</v>
      </c>
      <c r="F25" s="17">
        <f t="shared" si="0"/>
        <v>27440.62</v>
      </c>
      <c r="G25" s="17">
        <f t="shared" si="1"/>
        <v>24219.17</v>
      </c>
      <c r="H25" s="87">
        <f t="shared" si="4"/>
        <v>1</v>
      </c>
      <c r="I25" s="5">
        <f t="shared" si="4"/>
        <v>0</v>
      </c>
      <c r="J25" s="223">
        <v>0</v>
      </c>
      <c r="K25" s="37">
        <v>0</v>
      </c>
      <c r="L25" s="223">
        <v>0</v>
      </c>
      <c r="M25" s="37">
        <v>0</v>
      </c>
      <c r="N25" s="223">
        <v>1</v>
      </c>
      <c r="O25" s="5">
        <v>0</v>
      </c>
      <c r="P25" s="223"/>
      <c r="Q25" s="5"/>
      <c r="R25" s="86">
        <f t="shared" si="5"/>
        <v>1</v>
      </c>
      <c r="S25" s="86">
        <f t="shared" si="5"/>
        <v>0</v>
      </c>
      <c r="T25" s="86">
        <f t="shared" si="6"/>
        <v>-1</v>
      </c>
      <c r="U25" s="55" t="s">
        <v>654</v>
      </c>
      <c r="V25" s="5">
        <f t="shared" si="7"/>
        <v>0</v>
      </c>
      <c r="W25" s="5">
        <f t="shared" si="2"/>
        <v>88.26028712179243</v>
      </c>
      <c r="X25" s="5">
        <f t="shared" si="3"/>
        <v>0</v>
      </c>
      <c r="Y25" s="225"/>
    </row>
    <row r="26" spans="1:25" ht="52.5" customHeight="1">
      <c r="A26" s="223">
        <v>7</v>
      </c>
      <c r="B26" s="498" t="s">
        <v>655</v>
      </c>
      <c r="C26" s="499"/>
      <c r="D26" s="224" t="s">
        <v>652</v>
      </c>
      <c r="E26" s="224">
        <v>1</v>
      </c>
      <c r="F26" s="17">
        <f t="shared" si="0"/>
        <v>27440.62</v>
      </c>
      <c r="G26" s="17">
        <f t="shared" si="1"/>
        <v>24219.17</v>
      </c>
      <c r="H26" s="87">
        <f t="shared" si="4"/>
        <v>15</v>
      </c>
      <c r="I26" s="5">
        <f t="shared" si="4"/>
        <v>369</v>
      </c>
      <c r="J26" s="223">
        <v>10</v>
      </c>
      <c r="K26" s="37">
        <v>333</v>
      </c>
      <c r="L26" s="223">
        <v>0</v>
      </c>
      <c r="M26" s="37">
        <v>36</v>
      </c>
      <c r="N26" s="223">
        <v>5</v>
      </c>
      <c r="O26" s="5">
        <v>0</v>
      </c>
      <c r="P26" s="223"/>
      <c r="Q26" s="5"/>
      <c r="R26" s="86">
        <f t="shared" si="5"/>
        <v>15</v>
      </c>
      <c r="S26" s="86">
        <f t="shared" si="5"/>
        <v>369</v>
      </c>
      <c r="T26" s="86">
        <f t="shared" si="6"/>
        <v>354</v>
      </c>
      <c r="U26" s="55" t="s">
        <v>654</v>
      </c>
      <c r="V26" s="5">
        <f t="shared" si="7"/>
        <v>0</v>
      </c>
      <c r="W26" s="5">
        <f t="shared" si="2"/>
        <v>88.26028712179243</v>
      </c>
      <c r="X26" s="5">
        <f t="shared" si="3"/>
        <v>0</v>
      </c>
      <c r="Y26" s="225"/>
    </row>
    <row r="27" spans="1:25" ht="48.75" customHeight="1">
      <c r="A27" s="223">
        <v>8</v>
      </c>
      <c r="B27" s="498" t="s">
        <v>656</v>
      </c>
      <c r="C27" s="499"/>
      <c r="D27" s="224" t="s">
        <v>652</v>
      </c>
      <c r="E27" s="224">
        <v>1</v>
      </c>
      <c r="F27" s="17">
        <f t="shared" si="0"/>
        <v>27440.62</v>
      </c>
      <c r="G27" s="17">
        <f t="shared" si="1"/>
        <v>24219.17</v>
      </c>
      <c r="H27" s="87">
        <f t="shared" si="4"/>
        <v>2</v>
      </c>
      <c r="I27" s="5">
        <f t="shared" si="4"/>
        <v>1</v>
      </c>
      <c r="J27" s="223">
        <v>0</v>
      </c>
      <c r="K27" s="37">
        <v>0</v>
      </c>
      <c r="L27" s="223">
        <v>1</v>
      </c>
      <c r="M27" s="37">
        <v>1</v>
      </c>
      <c r="N27" s="223">
        <v>1</v>
      </c>
      <c r="O27" s="5">
        <v>0</v>
      </c>
      <c r="P27" s="223"/>
      <c r="Q27" s="5"/>
      <c r="R27" s="86">
        <f t="shared" si="5"/>
        <v>2</v>
      </c>
      <c r="S27" s="86">
        <f t="shared" si="5"/>
        <v>1</v>
      </c>
      <c r="T27" s="86">
        <f t="shared" si="6"/>
        <v>-1</v>
      </c>
      <c r="U27" s="55" t="s">
        <v>654</v>
      </c>
      <c r="V27" s="5">
        <f t="shared" si="7"/>
        <v>0</v>
      </c>
      <c r="W27" s="5">
        <f t="shared" si="2"/>
        <v>88.26028712179243</v>
      </c>
      <c r="X27" s="5">
        <f t="shared" si="3"/>
        <v>0</v>
      </c>
      <c r="Y27" s="225"/>
    </row>
    <row r="28" spans="1:25" ht="37.5" customHeight="1">
      <c r="A28" s="223">
        <v>9</v>
      </c>
      <c r="B28" s="498" t="s">
        <v>657</v>
      </c>
      <c r="C28" s="499"/>
      <c r="D28" s="224" t="s">
        <v>658</v>
      </c>
      <c r="E28" s="224">
        <v>2</v>
      </c>
      <c r="F28" s="17">
        <f t="shared" si="0"/>
        <v>54881.24</v>
      </c>
      <c r="G28" s="17">
        <f t="shared" si="1"/>
        <v>48438.34</v>
      </c>
      <c r="H28" s="87">
        <f t="shared" si="4"/>
        <v>70</v>
      </c>
      <c r="I28" s="5">
        <f t="shared" si="4"/>
        <v>142</v>
      </c>
      <c r="J28" s="223">
        <v>25</v>
      </c>
      <c r="K28" s="37">
        <v>40</v>
      </c>
      <c r="L28" s="223">
        <v>25</v>
      </c>
      <c r="M28" s="37">
        <v>43</v>
      </c>
      <c r="N28" s="223">
        <v>20</v>
      </c>
      <c r="O28" s="5">
        <v>59</v>
      </c>
      <c r="P28" s="223"/>
      <c r="Q28" s="5"/>
      <c r="R28" s="86">
        <f t="shared" si="5"/>
        <v>70</v>
      </c>
      <c r="S28" s="86">
        <f t="shared" si="5"/>
        <v>142</v>
      </c>
      <c r="T28" s="86">
        <f t="shared" si="6"/>
        <v>72</v>
      </c>
      <c r="U28" s="55" t="s">
        <v>646</v>
      </c>
      <c r="V28" s="5">
        <f t="shared" si="7"/>
        <v>295</v>
      </c>
      <c r="W28" s="5">
        <f t="shared" si="2"/>
        <v>88.26028712179243</v>
      </c>
      <c r="X28" s="5">
        <f t="shared" si="3"/>
        <v>334.23865888054797</v>
      </c>
      <c r="Y28" s="225"/>
    </row>
    <row r="29" spans="1:25" ht="47.25" customHeight="1">
      <c r="A29" s="223">
        <v>10</v>
      </c>
      <c r="B29" s="498" t="s">
        <v>659</v>
      </c>
      <c r="C29" s="499"/>
      <c r="D29" s="224" t="s">
        <v>652</v>
      </c>
      <c r="E29" s="224">
        <v>1</v>
      </c>
      <c r="F29" s="17">
        <f t="shared" si="0"/>
        <v>27440.62</v>
      </c>
      <c r="G29" s="17">
        <f t="shared" si="1"/>
        <v>24219.17</v>
      </c>
      <c r="H29" s="87">
        <f t="shared" si="4"/>
        <v>2</v>
      </c>
      <c r="I29" s="5">
        <f t="shared" si="4"/>
        <v>1</v>
      </c>
      <c r="J29" s="223">
        <v>0</v>
      </c>
      <c r="K29" s="37">
        <v>0</v>
      </c>
      <c r="L29" s="223">
        <v>1</v>
      </c>
      <c r="M29" s="37">
        <v>1</v>
      </c>
      <c r="N29" s="223">
        <v>1</v>
      </c>
      <c r="O29" s="5">
        <v>0</v>
      </c>
      <c r="P29" s="223"/>
      <c r="Q29" s="5"/>
      <c r="R29" s="86">
        <f t="shared" si="5"/>
        <v>2</v>
      </c>
      <c r="S29" s="86">
        <f t="shared" si="5"/>
        <v>1</v>
      </c>
      <c r="T29" s="86">
        <f t="shared" si="6"/>
        <v>-1</v>
      </c>
      <c r="U29" s="55" t="s">
        <v>654</v>
      </c>
      <c r="V29" s="5">
        <f t="shared" si="7"/>
        <v>0</v>
      </c>
      <c r="W29" s="5">
        <f t="shared" si="2"/>
        <v>88.26028712179243</v>
      </c>
      <c r="X29" s="5">
        <f t="shared" si="3"/>
        <v>0</v>
      </c>
      <c r="Y29" s="225"/>
    </row>
    <row r="30" spans="1:25" ht="45" customHeight="1">
      <c r="A30" s="223">
        <v>11</v>
      </c>
      <c r="B30" s="498" t="s">
        <v>660</v>
      </c>
      <c r="C30" s="499"/>
      <c r="D30" s="224" t="s">
        <v>124</v>
      </c>
      <c r="E30" s="224">
        <v>1</v>
      </c>
      <c r="F30" s="17">
        <f t="shared" si="0"/>
        <v>27440.62</v>
      </c>
      <c r="G30" s="17">
        <f t="shared" si="1"/>
        <v>24219.17</v>
      </c>
      <c r="H30" s="87">
        <f t="shared" si="4"/>
        <v>3</v>
      </c>
      <c r="I30" s="5">
        <f t="shared" si="4"/>
        <v>2</v>
      </c>
      <c r="J30" s="223">
        <v>1</v>
      </c>
      <c r="K30" s="37">
        <v>0</v>
      </c>
      <c r="L30" s="223">
        <v>1</v>
      </c>
      <c r="M30" s="37">
        <v>1</v>
      </c>
      <c r="N30" s="223">
        <v>1</v>
      </c>
      <c r="O30" s="5">
        <v>1</v>
      </c>
      <c r="P30" s="223"/>
      <c r="Q30" s="5"/>
      <c r="R30" s="86">
        <f t="shared" si="5"/>
        <v>3</v>
      </c>
      <c r="S30" s="86">
        <f t="shared" si="5"/>
        <v>2</v>
      </c>
      <c r="T30" s="86">
        <f t="shared" si="6"/>
        <v>-1</v>
      </c>
      <c r="U30" s="55"/>
      <c r="V30" s="5">
        <f t="shared" si="7"/>
        <v>100</v>
      </c>
      <c r="W30" s="5">
        <f t="shared" si="2"/>
        <v>88.26028712179243</v>
      </c>
      <c r="X30" s="5">
        <f t="shared" si="3"/>
        <v>113.30124029849082</v>
      </c>
      <c r="Y30" s="225"/>
    </row>
    <row r="31" spans="1:25" ht="56.25" customHeight="1">
      <c r="A31" s="223">
        <v>12</v>
      </c>
      <c r="B31" s="498" t="s">
        <v>661</v>
      </c>
      <c r="C31" s="499"/>
      <c r="D31" s="224" t="s">
        <v>175</v>
      </c>
      <c r="E31" s="224">
        <v>1</v>
      </c>
      <c r="F31" s="17">
        <f t="shared" si="0"/>
        <v>27440.62</v>
      </c>
      <c r="G31" s="17">
        <f t="shared" si="1"/>
        <v>24219.17</v>
      </c>
      <c r="H31" s="87">
        <f t="shared" si="4"/>
        <v>2</v>
      </c>
      <c r="I31" s="5">
        <f t="shared" si="4"/>
        <v>0</v>
      </c>
      <c r="J31" s="223">
        <v>1</v>
      </c>
      <c r="K31" s="37">
        <v>0</v>
      </c>
      <c r="L31" s="223">
        <v>0</v>
      </c>
      <c r="M31" s="37">
        <v>0</v>
      </c>
      <c r="N31" s="223">
        <v>1</v>
      </c>
      <c r="O31" s="5">
        <v>0</v>
      </c>
      <c r="P31" s="223"/>
      <c r="Q31" s="5"/>
      <c r="R31" s="86">
        <f t="shared" si="5"/>
        <v>2</v>
      </c>
      <c r="S31" s="86">
        <f t="shared" si="5"/>
        <v>0</v>
      </c>
      <c r="T31" s="86">
        <f t="shared" si="6"/>
        <v>-2</v>
      </c>
      <c r="U31" s="55" t="s">
        <v>654</v>
      </c>
      <c r="V31" s="5">
        <f t="shared" si="7"/>
        <v>0</v>
      </c>
      <c r="W31" s="5">
        <f t="shared" si="2"/>
        <v>88.26028712179243</v>
      </c>
      <c r="X31" s="5">
        <f t="shared" si="3"/>
        <v>0</v>
      </c>
      <c r="Y31" s="225"/>
    </row>
    <row r="32" spans="1:25" ht="46.5" customHeight="1">
      <c r="A32" s="223">
        <v>13</v>
      </c>
      <c r="B32" s="498" t="s">
        <v>662</v>
      </c>
      <c r="C32" s="499"/>
      <c r="D32" s="224" t="s">
        <v>652</v>
      </c>
      <c r="E32" s="224">
        <v>1</v>
      </c>
      <c r="F32" s="17">
        <f t="shared" si="0"/>
        <v>27440.62</v>
      </c>
      <c r="G32" s="17">
        <f t="shared" si="1"/>
        <v>24219.17</v>
      </c>
      <c r="H32" s="87">
        <f t="shared" si="4"/>
        <v>2</v>
      </c>
      <c r="I32" s="5">
        <f t="shared" si="4"/>
        <v>2</v>
      </c>
      <c r="J32" s="223">
        <v>1</v>
      </c>
      <c r="K32" s="37">
        <v>0</v>
      </c>
      <c r="L32" s="223">
        <v>0</v>
      </c>
      <c r="M32" s="37">
        <v>2</v>
      </c>
      <c r="N32" s="223">
        <v>1</v>
      </c>
      <c r="O32" s="5">
        <v>0</v>
      </c>
      <c r="P32" s="223"/>
      <c r="Q32" s="5"/>
      <c r="R32" s="86">
        <f t="shared" si="5"/>
        <v>2</v>
      </c>
      <c r="S32" s="86">
        <f t="shared" si="5"/>
        <v>2</v>
      </c>
      <c r="T32" s="86">
        <f t="shared" si="6"/>
        <v>0</v>
      </c>
      <c r="U32" s="55" t="s">
        <v>654</v>
      </c>
      <c r="V32" s="5">
        <f t="shared" si="7"/>
        <v>0</v>
      </c>
      <c r="W32" s="5">
        <f t="shared" si="2"/>
        <v>88.26028712179243</v>
      </c>
      <c r="X32" s="5">
        <f t="shared" si="3"/>
        <v>0</v>
      </c>
      <c r="Y32" s="225"/>
    </row>
    <row r="33" spans="1:25" ht="37.5" customHeight="1">
      <c r="A33" s="223">
        <v>14</v>
      </c>
      <c r="B33" s="498" t="s">
        <v>663</v>
      </c>
      <c r="C33" s="499"/>
      <c r="D33" s="224" t="s">
        <v>664</v>
      </c>
      <c r="E33" s="224">
        <v>1</v>
      </c>
      <c r="F33" s="17">
        <f t="shared" si="0"/>
        <v>27440.62</v>
      </c>
      <c r="G33" s="17">
        <f t="shared" si="1"/>
        <v>24219.17</v>
      </c>
      <c r="H33" s="87">
        <f t="shared" si="4"/>
        <v>5</v>
      </c>
      <c r="I33" s="5">
        <f t="shared" si="4"/>
        <v>11</v>
      </c>
      <c r="J33" s="223">
        <v>2</v>
      </c>
      <c r="K33" s="37">
        <v>3</v>
      </c>
      <c r="L33" s="223">
        <v>2</v>
      </c>
      <c r="M33" s="37">
        <v>4</v>
      </c>
      <c r="N33" s="223">
        <v>1</v>
      </c>
      <c r="O33" s="5">
        <v>4</v>
      </c>
      <c r="P33" s="223"/>
      <c r="Q33" s="5"/>
      <c r="R33" s="86">
        <f t="shared" si="5"/>
        <v>5</v>
      </c>
      <c r="S33" s="86">
        <f t="shared" si="5"/>
        <v>11</v>
      </c>
      <c r="T33" s="86">
        <f t="shared" si="6"/>
        <v>6</v>
      </c>
      <c r="U33" s="55" t="s">
        <v>646</v>
      </c>
      <c r="V33" s="5">
        <f t="shared" si="7"/>
        <v>400</v>
      </c>
      <c r="W33" s="5">
        <f t="shared" si="2"/>
        <v>88.26028712179243</v>
      </c>
      <c r="X33" s="5">
        <f t="shared" si="3"/>
        <v>453.2049611939633</v>
      </c>
      <c r="Y33" s="225"/>
    </row>
    <row r="34" spans="1:25" ht="37.5" customHeight="1">
      <c r="A34" s="223">
        <v>15</v>
      </c>
      <c r="B34" s="498" t="s">
        <v>665</v>
      </c>
      <c r="C34" s="499"/>
      <c r="D34" s="224" t="s">
        <v>666</v>
      </c>
      <c r="E34" s="224">
        <v>1</v>
      </c>
      <c r="F34" s="17">
        <f t="shared" si="0"/>
        <v>27440.62</v>
      </c>
      <c r="G34" s="17">
        <f t="shared" si="1"/>
        <v>24219.17</v>
      </c>
      <c r="H34" s="87">
        <f t="shared" si="4"/>
        <v>1</v>
      </c>
      <c r="I34" s="5">
        <f t="shared" si="4"/>
        <v>0</v>
      </c>
      <c r="J34" s="223">
        <v>0</v>
      </c>
      <c r="K34" s="37">
        <v>0</v>
      </c>
      <c r="L34" s="223">
        <v>1</v>
      </c>
      <c r="M34" s="37">
        <v>0</v>
      </c>
      <c r="N34" s="223">
        <v>0</v>
      </c>
      <c r="O34" s="5">
        <v>0</v>
      </c>
      <c r="P34" s="223"/>
      <c r="Q34" s="5"/>
      <c r="R34" s="86">
        <f t="shared" si="5"/>
        <v>1</v>
      </c>
      <c r="S34" s="86">
        <f t="shared" si="5"/>
        <v>0</v>
      </c>
      <c r="T34" s="86">
        <f t="shared" si="6"/>
        <v>-1</v>
      </c>
      <c r="U34" s="55"/>
      <c r="V34" s="5" t="e">
        <f t="shared" si="7"/>
        <v>#DIV/0!</v>
      </c>
      <c r="W34" s="5">
        <f t="shared" si="2"/>
        <v>88.26028712179243</v>
      </c>
      <c r="X34" s="5" t="e">
        <f t="shared" si="3"/>
        <v>#DIV/0!</v>
      </c>
      <c r="Y34" s="225"/>
    </row>
    <row r="35" spans="1:25" ht="37.5" customHeight="1">
      <c r="A35" s="223">
        <v>16</v>
      </c>
      <c r="B35" s="498" t="s">
        <v>667</v>
      </c>
      <c r="C35" s="499"/>
      <c r="D35" s="224" t="s">
        <v>668</v>
      </c>
      <c r="E35" s="224">
        <v>1</v>
      </c>
      <c r="F35" s="17">
        <f t="shared" si="0"/>
        <v>27440.62</v>
      </c>
      <c r="G35" s="17">
        <f t="shared" si="1"/>
        <v>24219.17</v>
      </c>
      <c r="H35" s="87">
        <f t="shared" si="4"/>
        <v>0</v>
      </c>
      <c r="I35" s="5">
        <f t="shared" si="4"/>
        <v>0</v>
      </c>
      <c r="J35" s="223">
        <v>0</v>
      </c>
      <c r="K35" s="37">
        <v>0</v>
      </c>
      <c r="L35" s="223">
        <v>0</v>
      </c>
      <c r="M35" s="37">
        <v>0</v>
      </c>
      <c r="N35" s="223">
        <v>0</v>
      </c>
      <c r="O35" s="5">
        <v>0</v>
      </c>
      <c r="P35" s="223"/>
      <c r="Q35" s="5"/>
      <c r="R35" s="86">
        <f t="shared" si="5"/>
        <v>0</v>
      </c>
      <c r="S35" s="86">
        <f t="shared" si="5"/>
        <v>0</v>
      </c>
      <c r="T35" s="86">
        <f t="shared" si="6"/>
        <v>0</v>
      </c>
      <c r="U35" s="55"/>
      <c r="V35" s="5" t="e">
        <f t="shared" si="7"/>
        <v>#DIV/0!</v>
      </c>
      <c r="W35" s="5">
        <f t="shared" si="2"/>
        <v>88.26028712179243</v>
      </c>
      <c r="X35" s="5" t="e">
        <f t="shared" si="3"/>
        <v>#DIV/0!</v>
      </c>
      <c r="Y35" s="225"/>
    </row>
    <row r="36" spans="1:25" ht="37.5" customHeight="1">
      <c r="A36" s="223">
        <v>17</v>
      </c>
      <c r="B36" s="498" t="s">
        <v>669</v>
      </c>
      <c r="C36" s="499"/>
      <c r="D36" s="224" t="s">
        <v>670</v>
      </c>
      <c r="E36" s="224">
        <v>10</v>
      </c>
      <c r="F36" s="17">
        <f t="shared" si="0"/>
        <v>274406.2</v>
      </c>
      <c r="G36" s="17">
        <f t="shared" si="1"/>
        <v>242191.7</v>
      </c>
      <c r="H36" s="87">
        <f t="shared" si="4"/>
        <v>160</v>
      </c>
      <c r="I36" s="5">
        <f t="shared" si="4"/>
        <v>362</v>
      </c>
      <c r="J36" s="223">
        <v>50</v>
      </c>
      <c r="K36" s="37">
        <v>170</v>
      </c>
      <c r="L36" s="223">
        <v>50</v>
      </c>
      <c r="M36" s="37">
        <v>110</v>
      </c>
      <c r="N36" s="223">
        <v>60</v>
      </c>
      <c r="O36" s="5">
        <v>82</v>
      </c>
      <c r="P36" s="223"/>
      <c r="Q36" s="5"/>
      <c r="R36" s="86">
        <f t="shared" si="5"/>
        <v>160</v>
      </c>
      <c r="S36" s="86">
        <f t="shared" si="5"/>
        <v>362</v>
      </c>
      <c r="T36" s="86">
        <f t="shared" si="6"/>
        <v>202</v>
      </c>
      <c r="U36" s="55" t="s">
        <v>646</v>
      </c>
      <c r="V36" s="5">
        <f t="shared" si="7"/>
        <v>136.66666666666666</v>
      </c>
      <c r="W36" s="5">
        <f t="shared" si="2"/>
        <v>88.26028712179243</v>
      </c>
      <c r="X36" s="5">
        <f t="shared" si="3"/>
        <v>154.84502840793746</v>
      </c>
      <c r="Y36" s="225"/>
    </row>
    <row r="37" spans="1:25" ht="37.5" customHeight="1">
      <c r="A37" s="223">
        <v>18</v>
      </c>
      <c r="B37" s="498" t="s">
        <v>671</v>
      </c>
      <c r="C37" s="499"/>
      <c r="D37" s="224" t="s">
        <v>672</v>
      </c>
      <c r="E37" s="224">
        <v>10</v>
      </c>
      <c r="F37" s="17">
        <f t="shared" si="0"/>
        <v>274406.2</v>
      </c>
      <c r="G37" s="17">
        <f t="shared" si="1"/>
        <v>242191.7</v>
      </c>
      <c r="H37" s="87">
        <f t="shared" si="4"/>
        <v>90</v>
      </c>
      <c r="I37" s="5">
        <f t="shared" si="4"/>
        <v>200</v>
      </c>
      <c r="J37" s="223">
        <v>50</v>
      </c>
      <c r="K37" s="37">
        <v>151</v>
      </c>
      <c r="L37" s="223">
        <v>30</v>
      </c>
      <c r="M37" s="37">
        <v>32</v>
      </c>
      <c r="N37" s="223">
        <v>10</v>
      </c>
      <c r="O37" s="5">
        <v>17</v>
      </c>
      <c r="P37" s="223"/>
      <c r="Q37" s="5"/>
      <c r="R37" s="86">
        <f t="shared" si="5"/>
        <v>90</v>
      </c>
      <c r="S37" s="86">
        <f t="shared" si="5"/>
        <v>200</v>
      </c>
      <c r="T37" s="86">
        <f t="shared" si="6"/>
        <v>110</v>
      </c>
      <c r="U37" s="55" t="s">
        <v>646</v>
      </c>
      <c r="V37" s="5">
        <f t="shared" si="7"/>
        <v>170</v>
      </c>
      <c r="W37" s="5">
        <f t="shared" si="2"/>
        <v>88.26028712179243</v>
      </c>
      <c r="X37" s="5">
        <f t="shared" si="3"/>
        <v>192.61210850743441</v>
      </c>
      <c r="Y37" s="225"/>
    </row>
    <row r="38" spans="1:25" ht="37.5" customHeight="1">
      <c r="A38" s="223">
        <v>19</v>
      </c>
      <c r="B38" s="498" t="s">
        <v>673</v>
      </c>
      <c r="C38" s="499"/>
      <c r="D38" s="224" t="s">
        <v>674</v>
      </c>
      <c r="E38" s="224">
        <v>10</v>
      </c>
      <c r="F38" s="17">
        <f t="shared" si="0"/>
        <v>274406.2</v>
      </c>
      <c r="G38" s="17">
        <f t="shared" si="1"/>
        <v>242191.7</v>
      </c>
      <c r="H38" s="87">
        <f t="shared" si="4"/>
        <v>190</v>
      </c>
      <c r="I38" s="5">
        <f t="shared" si="4"/>
        <v>576</v>
      </c>
      <c r="J38" s="223">
        <v>90</v>
      </c>
      <c r="K38" s="37">
        <v>197</v>
      </c>
      <c r="L38" s="223">
        <v>50</v>
      </c>
      <c r="M38" s="37">
        <v>169</v>
      </c>
      <c r="N38" s="223">
        <v>50</v>
      </c>
      <c r="O38" s="5">
        <v>210</v>
      </c>
      <c r="P38" s="223"/>
      <c r="Q38" s="5"/>
      <c r="R38" s="86">
        <f t="shared" si="5"/>
        <v>190</v>
      </c>
      <c r="S38" s="86">
        <f t="shared" si="5"/>
        <v>576</v>
      </c>
      <c r="T38" s="86">
        <f t="shared" si="6"/>
        <v>386</v>
      </c>
      <c r="U38" s="55" t="s">
        <v>646</v>
      </c>
      <c r="V38" s="5">
        <f t="shared" si="7"/>
        <v>420</v>
      </c>
      <c r="W38" s="5">
        <f t="shared" si="2"/>
        <v>88.26028712179243</v>
      </c>
      <c r="X38" s="5">
        <f t="shared" si="3"/>
        <v>475.86520925366153</v>
      </c>
      <c r="Y38" s="225"/>
    </row>
    <row r="39" spans="1:25" ht="37.5" customHeight="1">
      <c r="A39" s="223">
        <v>20</v>
      </c>
      <c r="B39" s="498" t="s">
        <v>675</v>
      </c>
      <c r="C39" s="499"/>
      <c r="D39" s="224" t="s">
        <v>676</v>
      </c>
      <c r="E39" s="224">
        <v>3</v>
      </c>
      <c r="F39" s="17">
        <f t="shared" si="0"/>
        <v>82321.86</v>
      </c>
      <c r="G39" s="17">
        <f t="shared" si="1"/>
        <v>72657.509999999995</v>
      </c>
      <c r="H39" s="87">
        <f t="shared" si="4"/>
        <v>50</v>
      </c>
      <c r="I39" s="5">
        <f t="shared" si="4"/>
        <v>88</v>
      </c>
      <c r="J39" s="223">
        <v>20</v>
      </c>
      <c r="K39" s="37">
        <v>15</v>
      </c>
      <c r="L39" s="223">
        <v>15</v>
      </c>
      <c r="M39" s="37">
        <v>44</v>
      </c>
      <c r="N39" s="223">
        <v>15</v>
      </c>
      <c r="O39" s="5">
        <v>29</v>
      </c>
      <c r="P39" s="223"/>
      <c r="Q39" s="5"/>
      <c r="R39" s="86">
        <f t="shared" si="5"/>
        <v>50</v>
      </c>
      <c r="S39" s="86">
        <f t="shared" si="5"/>
        <v>88</v>
      </c>
      <c r="T39" s="86">
        <f t="shared" si="6"/>
        <v>38</v>
      </c>
      <c r="U39" s="55" t="s">
        <v>646</v>
      </c>
      <c r="V39" s="5">
        <f t="shared" si="7"/>
        <v>193.33333333333334</v>
      </c>
      <c r="W39" s="5">
        <f t="shared" si="2"/>
        <v>88.26028712179243</v>
      </c>
      <c r="X39" s="5">
        <f t="shared" si="3"/>
        <v>219.04906457708231</v>
      </c>
      <c r="Y39" s="225"/>
    </row>
    <row r="40" spans="1:25" ht="37.5" customHeight="1">
      <c r="A40" s="223">
        <v>21</v>
      </c>
      <c r="B40" s="498" t="s">
        <v>677</v>
      </c>
      <c r="C40" s="499"/>
      <c r="D40" s="224" t="s">
        <v>674</v>
      </c>
      <c r="E40" s="224">
        <v>10</v>
      </c>
      <c r="F40" s="17">
        <f t="shared" si="0"/>
        <v>274406.2</v>
      </c>
      <c r="G40" s="17">
        <f t="shared" si="1"/>
        <v>242191.7</v>
      </c>
      <c r="H40" s="87">
        <f t="shared" si="4"/>
        <v>75</v>
      </c>
      <c r="I40" s="5">
        <f t="shared" si="4"/>
        <v>142</v>
      </c>
      <c r="J40" s="223">
        <v>25</v>
      </c>
      <c r="K40" s="37">
        <v>35</v>
      </c>
      <c r="L40" s="223">
        <v>20</v>
      </c>
      <c r="M40" s="37">
        <v>55</v>
      </c>
      <c r="N40" s="223">
        <v>30</v>
      </c>
      <c r="O40" s="5">
        <v>52</v>
      </c>
      <c r="P40" s="223"/>
      <c r="Q40" s="5"/>
      <c r="R40" s="86">
        <f t="shared" si="5"/>
        <v>75</v>
      </c>
      <c r="S40" s="86">
        <f t="shared" si="5"/>
        <v>142</v>
      </c>
      <c r="T40" s="86">
        <f t="shared" si="6"/>
        <v>67</v>
      </c>
      <c r="U40" s="55" t="s">
        <v>646</v>
      </c>
      <c r="V40" s="5">
        <f t="shared" si="7"/>
        <v>173.33333333333334</v>
      </c>
      <c r="W40" s="5">
        <f t="shared" si="2"/>
        <v>88.26028712179243</v>
      </c>
      <c r="X40" s="5">
        <f t="shared" si="3"/>
        <v>196.3888165173841</v>
      </c>
      <c r="Y40" s="225"/>
    </row>
    <row r="41" spans="1:25" ht="51.75" customHeight="1">
      <c r="A41" s="223">
        <v>22</v>
      </c>
      <c r="B41" s="498" t="s">
        <v>678</v>
      </c>
      <c r="C41" s="499"/>
      <c r="D41" s="224" t="s">
        <v>679</v>
      </c>
      <c r="E41" s="224">
        <v>10</v>
      </c>
      <c r="F41" s="17">
        <f t="shared" si="0"/>
        <v>274406.2</v>
      </c>
      <c r="G41" s="17">
        <f t="shared" si="1"/>
        <v>242191.7</v>
      </c>
      <c r="H41" s="87">
        <f t="shared" si="4"/>
        <v>90</v>
      </c>
      <c r="I41" s="5">
        <f t="shared" si="4"/>
        <v>161</v>
      </c>
      <c r="J41" s="223">
        <v>50</v>
      </c>
      <c r="K41" s="37">
        <v>132</v>
      </c>
      <c r="L41" s="223">
        <v>20</v>
      </c>
      <c r="M41" s="37">
        <v>19</v>
      </c>
      <c r="N41" s="223">
        <v>20</v>
      </c>
      <c r="O41" s="5">
        <v>10</v>
      </c>
      <c r="P41" s="223"/>
      <c r="Q41" s="5"/>
      <c r="R41" s="86">
        <f t="shared" si="5"/>
        <v>90</v>
      </c>
      <c r="S41" s="86">
        <f t="shared" si="5"/>
        <v>161</v>
      </c>
      <c r="T41" s="86">
        <f t="shared" si="6"/>
        <v>71</v>
      </c>
      <c r="U41" s="55" t="s">
        <v>654</v>
      </c>
      <c r="V41" s="5">
        <f t="shared" si="7"/>
        <v>50</v>
      </c>
      <c r="W41" s="5">
        <f t="shared" si="2"/>
        <v>88.26028712179243</v>
      </c>
      <c r="X41" s="5">
        <f t="shared" si="3"/>
        <v>56.650620149245412</v>
      </c>
      <c r="Y41" s="225"/>
    </row>
    <row r="42" spans="1:25" ht="55.5" customHeight="1">
      <c r="A42" s="223">
        <v>23</v>
      </c>
      <c r="B42" s="498" t="s">
        <v>680</v>
      </c>
      <c r="C42" s="499"/>
      <c r="D42" s="224" t="s">
        <v>382</v>
      </c>
      <c r="E42" s="224">
        <v>10</v>
      </c>
      <c r="F42" s="17">
        <f t="shared" si="0"/>
        <v>274406.2</v>
      </c>
      <c r="G42" s="17">
        <f t="shared" si="1"/>
        <v>242191.7</v>
      </c>
      <c r="H42" s="87">
        <f t="shared" si="4"/>
        <v>350</v>
      </c>
      <c r="I42" s="5">
        <f t="shared" si="4"/>
        <v>722</v>
      </c>
      <c r="J42" s="223">
        <v>120</v>
      </c>
      <c r="K42" s="37">
        <v>392</v>
      </c>
      <c r="L42" s="223">
        <v>120</v>
      </c>
      <c r="M42" s="37">
        <v>220</v>
      </c>
      <c r="N42" s="223">
        <v>110</v>
      </c>
      <c r="O42" s="5">
        <v>110</v>
      </c>
      <c r="P42" s="223"/>
      <c r="Q42" s="5"/>
      <c r="R42" s="86">
        <f t="shared" si="5"/>
        <v>350</v>
      </c>
      <c r="S42" s="86">
        <f t="shared" si="5"/>
        <v>722</v>
      </c>
      <c r="T42" s="86">
        <f t="shared" si="6"/>
        <v>372</v>
      </c>
      <c r="U42" s="55"/>
      <c r="V42" s="5">
        <f t="shared" si="7"/>
        <v>100</v>
      </c>
      <c r="W42" s="5">
        <f t="shared" si="2"/>
        <v>88.26028712179243</v>
      </c>
      <c r="X42" s="5">
        <f t="shared" si="3"/>
        <v>113.30124029849082</v>
      </c>
      <c r="Y42" s="225"/>
    </row>
    <row r="43" spans="1:25" ht="36" customHeight="1">
      <c r="A43" s="223">
        <v>24</v>
      </c>
      <c r="B43" s="498" t="s">
        <v>681</v>
      </c>
      <c r="C43" s="499"/>
      <c r="D43" s="224" t="s">
        <v>679</v>
      </c>
      <c r="E43" s="224">
        <v>1</v>
      </c>
      <c r="F43" s="17">
        <f t="shared" si="0"/>
        <v>27440.62</v>
      </c>
      <c r="G43" s="17">
        <f t="shared" si="1"/>
        <v>24219.17</v>
      </c>
      <c r="H43" s="87">
        <f t="shared" si="4"/>
        <v>0</v>
      </c>
      <c r="I43" s="5">
        <f t="shared" si="4"/>
        <v>0</v>
      </c>
      <c r="J43" s="223">
        <v>0</v>
      </c>
      <c r="K43" s="37">
        <v>0</v>
      </c>
      <c r="L43" s="223">
        <v>0</v>
      </c>
      <c r="M43" s="37">
        <v>0</v>
      </c>
      <c r="N43" s="223">
        <v>0</v>
      </c>
      <c r="O43" s="5">
        <v>0</v>
      </c>
      <c r="P43" s="223"/>
      <c r="Q43" s="5"/>
      <c r="R43" s="86">
        <f t="shared" si="5"/>
        <v>0</v>
      </c>
      <c r="S43" s="86">
        <f t="shared" si="5"/>
        <v>0</v>
      </c>
      <c r="T43" s="86">
        <f t="shared" si="6"/>
        <v>0</v>
      </c>
      <c r="U43" s="55"/>
      <c r="V43" s="5">
        <v>0</v>
      </c>
      <c r="W43" s="5">
        <f t="shared" si="2"/>
        <v>88.26028712179243</v>
      </c>
      <c r="X43" s="5">
        <v>0</v>
      </c>
      <c r="Y43" s="225"/>
    </row>
    <row r="44" spans="1:25" ht="36" customHeight="1">
      <c r="A44" s="223">
        <v>25</v>
      </c>
      <c r="B44" s="498" t="s">
        <v>682</v>
      </c>
      <c r="C44" s="499"/>
      <c r="D44" s="224" t="s">
        <v>674</v>
      </c>
      <c r="E44" s="224">
        <v>1</v>
      </c>
      <c r="F44" s="17">
        <f t="shared" si="0"/>
        <v>27440.62</v>
      </c>
      <c r="G44" s="17">
        <f t="shared" si="1"/>
        <v>24219.17</v>
      </c>
      <c r="H44" s="87">
        <f t="shared" si="4"/>
        <v>0</v>
      </c>
      <c r="I44" s="5">
        <f t="shared" si="4"/>
        <v>0</v>
      </c>
      <c r="J44" s="223">
        <v>0</v>
      </c>
      <c r="K44" s="37">
        <v>0</v>
      </c>
      <c r="L44" s="223">
        <v>0</v>
      </c>
      <c r="M44" s="37">
        <v>0</v>
      </c>
      <c r="N44" s="223">
        <v>0</v>
      </c>
      <c r="O44" s="5">
        <v>0</v>
      </c>
      <c r="P44" s="223"/>
      <c r="Q44" s="5"/>
      <c r="R44" s="86">
        <f t="shared" si="5"/>
        <v>0</v>
      </c>
      <c r="S44" s="86">
        <f t="shared" si="5"/>
        <v>0</v>
      </c>
      <c r="T44" s="86">
        <f t="shared" si="6"/>
        <v>0</v>
      </c>
      <c r="U44" s="55"/>
      <c r="V44" s="5">
        <v>0</v>
      </c>
      <c r="W44" s="5">
        <f t="shared" si="2"/>
        <v>88.26028712179243</v>
      </c>
      <c r="X44" s="5">
        <v>0</v>
      </c>
      <c r="Y44" s="225"/>
    </row>
    <row r="45" spans="1:25" ht="50.25" customHeight="1">
      <c r="A45" s="223">
        <v>26</v>
      </c>
      <c r="B45" s="498" t="s">
        <v>683</v>
      </c>
      <c r="C45" s="499"/>
      <c r="D45" s="224" t="s">
        <v>679</v>
      </c>
      <c r="E45" s="224">
        <v>5</v>
      </c>
      <c r="F45" s="17">
        <f t="shared" si="0"/>
        <v>137203.1</v>
      </c>
      <c r="G45" s="17">
        <f t="shared" si="1"/>
        <v>121095.85</v>
      </c>
      <c r="H45" s="87">
        <f t="shared" si="4"/>
        <v>40</v>
      </c>
      <c r="I45" s="5">
        <f t="shared" si="4"/>
        <v>43</v>
      </c>
      <c r="J45" s="223">
        <v>25</v>
      </c>
      <c r="K45" s="37">
        <v>35</v>
      </c>
      <c r="L45" s="223">
        <v>10</v>
      </c>
      <c r="M45" s="37">
        <v>6</v>
      </c>
      <c r="N45" s="223">
        <v>5</v>
      </c>
      <c r="O45" s="5">
        <v>2</v>
      </c>
      <c r="P45" s="223"/>
      <c r="Q45" s="5"/>
      <c r="R45" s="86">
        <f t="shared" si="5"/>
        <v>40</v>
      </c>
      <c r="S45" s="86">
        <f t="shared" si="5"/>
        <v>43</v>
      </c>
      <c r="T45" s="86">
        <f t="shared" si="6"/>
        <v>3</v>
      </c>
      <c r="U45" s="55" t="s">
        <v>654</v>
      </c>
      <c r="V45" s="5">
        <f t="shared" si="7"/>
        <v>40</v>
      </c>
      <c r="W45" s="5">
        <f t="shared" si="2"/>
        <v>88.26028712179243</v>
      </c>
      <c r="X45" s="5">
        <f>V45/W45*100</f>
        <v>45.320496119396331</v>
      </c>
      <c r="Y45" s="225"/>
    </row>
    <row r="46" spans="1:25" s="1" customFormat="1" ht="36.75" customHeight="1">
      <c r="A46" s="390" t="s">
        <v>24</v>
      </c>
      <c r="B46" s="391"/>
      <c r="C46" s="392"/>
      <c r="D46" s="18"/>
      <c r="E46" s="18">
        <f>SUM(E20:E45)</f>
        <v>100</v>
      </c>
      <c r="F46" s="19">
        <v>2744062</v>
      </c>
      <c r="G46" s="39">
        <v>2421917</v>
      </c>
      <c r="H46" s="18">
        <f t="shared" ref="H46:Q46" si="8">SUM(H20:H45)</f>
        <v>1373</v>
      </c>
      <c r="I46" s="18">
        <f t="shared" si="8"/>
        <v>3248</v>
      </c>
      <c r="J46" s="18">
        <f t="shared" si="8"/>
        <v>545</v>
      </c>
      <c r="K46" s="18">
        <f t="shared" si="8"/>
        <v>1639</v>
      </c>
      <c r="L46" s="18">
        <f t="shared" si="8"/>
        <v>416</v>
      </c>
      <c r="M46" s="18">
        <f t="shared" si="8"/>
        <v>882</v>
      </c>
      <c r="N46" s="18">
        <f t="shared" si="8"/>
        <v>412</v>
      </c>
      <c r="O46" s="18">
        <f t="shared" si="8"/>
        <v>727</v>
      </c>
      <c r="P46" s="18">
        <f t="shared" si="8"/>
        <v>0</v>
      </c>
      <c r="Q46" s="18">
        <f t="shared" si="8"/>
        <v>0</v>
      </c>
      <c r="R46" s="87">
        <f t="shared" si="5"/>
        <v>1373</v>
      </c>
      <c r="S46" s="87">
        <f t="shared" si="5"/>
        <v>3248</v>
      </c>
      <c r="T46" s="87">
        <f t="shared" si="6"/>
        <v>1875</v>
      </c>
      <c r="U46" s="87"/>
      <c r="V46" s="5">
        <f t="shared" si="7"/>
        <v>176.45631067961165</v>
      </c>
      <c r="W46" s="5">
        <f t="shared" si="2"/>
        <v>88.26028712179243</v>
      </c>
      <c r="X46" s="5">
        <f>V46/W46*100</f>
        <v>199.92718858495832</v>
      </c>
    </row>
    <row r="47" spans="1:25" s="6" customFormat="1" ht="14.25" customHeight="1">
      <c r="F47" s="10"/>
    </row>
    <row r="48" spans="1:25" s="6" customFormat="1" ht="14.25" customHeight="1">
      <c r="B48" s="11" t="s">
        <v>25</v>
      </c>
      <c r="F48" s="10"/>
      <c r="H48" s="6" t="s">
        <v>26</v>
      </c>
    </row>
    <row r="49" spans="10:16">
      <c r="J49" s="88"/>
      <c r="K49" s="88"/>
      <c r="L49" s="88"/>
      <c r="M49" s="88"/>
      <c r="N49" s="88"/>
      <c r="O49" s="88"/>
      <c r="P49" s="88"/>
    </row>
    <row r="50" spans="10:16">
      <c r="J50" s="88"/>
      <c r="K50" s="88"/>
      <c r="L50" s="88"/>
      <c r="M50" s="88"/>
      <c r="N50" s="88"/>
      <c r="O50" s="88"/>
      <c r="P50" s="88"/>
    </row>
    <row r="51" spans="10:16">
      <c r="J51" s="88"/>
      <c r="K51" s="88"/>
      <c r="L51" s="88"/>
      <c r="M51" s="88"/>
      <c r="N51" s="88"/>
      <c r="O51" s="88"/>
      <c r="P51" s="88"/>
    </row>
    <row r="52" spans="10:16">
      <c r="J52" s="88"/>
      <c r="K52" s="88"/>
      <c r="L52" s="88"/>
      <c r="M52" s="88"/>
      <c r="N52" s="88"/>
      <c r="O52" s="88"/>
      <c r="P52" s="88"/>
    </row>
    <row r="53" spans="10:16">
      <c r="J53" s="88"/>
      <c r="K53" s="88"/>
      <c r="L53" s="88"/>
      <c r="M53" s="88"/>
      <c r="N53" s="88"/>
      <c r="O53" s="88"/>
      <c r="P53" s="88"/>
    </row>
    <row r="54" spans="10:16">
      <c r="J54" s="88"/>
      <c r="K54" s="88"/>
      <c r="L54" s="88"/>
      <c r="M54" s="88"/>
      <c r="N54" s="88"/>
      <c r="O54" s="88"/>
      <c r="P54" s="88"/>
    </row>
    <row r="55" spans="10:16">
      <c r="J55" s="88"/>
      <c r="K55" s="88"/>
      <c r="L55" s="88"/>
      <c r="M55" s="88"/>
      <c r="N55" s="88"/>
      <c r="O55" s="88"/>
      <c r="P55" s="88"/>
    </row>
    <row r="56" spans="10:16">
      <c r="J56" s="88"/>
      <c r="K56" s="88"/>
      <c r="L56" s="88"/>
      <c r="M56" s="88"/>
      <c r="N56" s="88"/>
      <c r="O56" s="88"/>
      <c r="P56" s="88"/>
    </row>
  </sheetData>
  <sheetProtection sheet="1" objects="1" scenarios="1"/>
  <mergeCells count="49">
    <mergeCell ref="A6:X6"/>
    <mergeCell ref="A1:X1"/>
    <mergeCell ref="A2:X2"/>
    <mergeCell ref="A3:X3"/>
    <mergeCell ref="A4:X4"/>
    <mergeCell ref="A5:X5"/>
    <mergeCell ref="V18:X18"/>
    <mergeCell ref="B19:C19"/>
    <mergeCell ref="A7:X7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B25:C25"/>
    <mergeCell ref="N18:O18"/>
    <mergeCell ref="P18:Q18"/>
    <mergeCell ref="R18:T18"/>
    <mergeCell ref="U18:U19"/>
    <mergeCell ref="B20:C20"/>
    <mergeCell ref="B21:C21"/>
    <mergeCell ref="B22:C22"/>
    <mergeCell ref="B23:C23"/>
    <mergeCell ref="B24:C24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44:C44"/>
    <mergeCell ref="B45:C45"/>
    <mergeCell ref="A46:C46"/>
    <mergeCell ref="B38:C38"/>
    <mergeCell ref="B39:C39"/>
    <mergeCell ref="B40:C40"/>
    <mergeCell ref="B41:C41"/>
    <mergeCell ref="B42:C42"/>
    <mergeCell ref="B43:C43"/>
  </mergeCells>
  <printOptions horizontalCentered="1"/>
  <pageMargins left="0.11811023622047245" right="0.11811023622047245" top="0.74803149606299213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opLeftCell="A3" workbookViewId="0">
      <selection activeCell="G31" sqref="G31"/>
    </sheetView>
  </sheetViews>
  <sheetFormatPr baseColWidth="10" defaultRowHeight="12.75"/>
  <cols>
    <col min="1" max="1" width="11.28515625" style="35" customWidth="1"/>
    <col min="2" max="2" width="6.28515625" style="35" customWidth="1"/>
    <col min="3" max="3" width="40.7109375" style="35" customWidth="1"/>
    <col min="4" max="4" width="12.28515625" style="35" customWidth="1"/>
    <col min="5" max="5" width="11.28515625" style="35" customWidth="1"/>
    <col min="6" max="6" width="14.5703125" style="35" customWidth="1"/>
    <col min="7" max="7" width="13.140625" style="35" customWidth="1"/>
    <col min="8" max="8" width="10.42578125" style="35" hidden="1" customWidth="1"/>
    <col min="9" max="13" width="9.28515625" style="35" hidden="1" customWidth="1"/>
    <col min="14" max="15" width="9.28515625" style="35" customWidth="1"/>
    <col min="16" max="17" width="9.28515625" style="35" hidden="1" customWidth="1"/>
    <col min="18" max="20" width="9.28515625" style="35" customWidth="1"/>
    <col min="21" max="21" width="22" style="35" customWidth="1"/>
    <col min="22" max="24" width="8.8554687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 ht="14.25" customHeight="1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159" t="s">
        <v>427</v>
      </c>
      <c r="B9" s="160">
        <v>222</v>
      </c>
      <c r="C9" s="161" t="s">
        <v>625</v>
      </c>
      <c r="D9" s="16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159" t="s">
        <v>0</v>
      </c>
      <c r="B10" s="160">
        <v>8</v>
      </c>
      <c r="C10" s="161" t="s">
        <v>626</v>
      </c>
      <c r="D10" s="167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159" t="s">
        <v>430</v>
      </c>
      <c r="B11" s="160">
        <v>4</v>
      </c>
      <c r="C11" s="161" t="s">
        <v>684</v>
      </c>
      <c r="D11" s="167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159" t="s">
        <v>6</v>
      </c>
      <c r="B12" s="163">
        <v>17</v>
      </c>
      <c r="C12" s="161" t="s">
        <v>642</v>
      </c>
      <c r="D12" s="167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159" t="s">
        <v>416</v>
      </c>
      <c r="B13" s="160">
        <v>6</v>
      </c>
      <c r="C13" s="161" t="s">
        <v>685</v>
      </c>
      <c r="D13" s="167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</row>
    <row r="15" spans="1:24">
      <c r="A15" s="383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</row>
    <row r="16" spans="1:24" ht="39.75" customHeight="1">
      <c r="A16" s="373" t="s">
        <v>686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</row>
    <row r="17" spans="1:2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 ht="20.25" customHeight="1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54" customHeight="1">
      <c r="A20" s="9">
        <v>1</v>
      </c>
      <c r="B20" s="378" t="s">
        <v>687</v>
      </c>
      <c r="C20" s="379"/>
      <c r="D20" s="18" t="s">
        <v>77</v>
      </c>
      <c r="E20" s="18">
        <v>8</v>
      </c>
      <c r="F20" s="17">
        <f>$F$28*E20/100</f>
        <v>13247482.622399997</v>
      </c>
      <c r="G20" s="17">
        <f>$G$28*E20/100</f>
        <v>9018537.5199999996</v>
      </c>
      <c r="H20" s="87">
        <f>J20+L20+N20+P20</f>
        <v>30</v>
      </c>
      <c r="I20" s="5">
        <f>K20+M20+O20+Q20</f>
        <v>30</v>
      </c>
      <c r="J20" s="9">
        <v>5</v>
      </c>
      <c r="K20" s="37">
        <v>5</v>
      </c>
      <c r="L20" s="9">
        <v>10</v>
      </c>
      <c r="M20" s="5">
        <v>10</v>
      </c>
      <c r="N20" s="9">
        <v>15</v>
      </c>
      <c r="O20" s="5">
        <v>15</v>
      </c>
      <c r="P20" s="9"/>
      <c r="Q20" s="5"/>
      <c r="R20" s="86">
        <f>J20+L20+N20+P20</f>
        <v>30</v>
      </c>
      <c r="S20" s="86">
        <f>K20+M20+O20+Q20</f>
        <v>30</v>
      </c>
      <c r="T20" s="86">
        <f>S20-R20</f>
        <v>0</v>
      </c>
      <c r="U20" s="24"/>
      <c r="V20" s="5">
        <f>O20/N20*100</f>
        <v>100</v>
      </c>
      <c r="W20" s="5">
        <f>G20/F20*100</f>
        <v>68.077368184281823</v>
      </c>
      <c r="X20" s="5">
        <f>V20/W20*100</f>
        <v>146.8916949452354</v>
      </c>
    </row>
    <row r="21" spans="1:24" ht="54" customHeight="1">
      <c r="A21" s="9">
        <v>2</v>
      </c>
      <c r="B21" s="378" t="s">
        <v>688</v>
      </c>
      <c r="C21" s="379"/>
      <c r="D21" s="18" t="s">
        <v>689</v>
      </c>
      <c r="E21" s="18">
        <v>8</v>
      </c>
      <c r="F21" s="17">
        <f t="shared" ref="F21:F27" si="0">$F$28*E21/100</f>
        <v>13247482.622399997</v>
      </c>
      <c r="G21" s="17">
        <f t="shared" ref="G21:G27" si="1">$G$28*E21/100</f>
        <v>9018537.5199999996</v>
      </c>
      <c r="H21" s="87">
        <f t="shared" ref="H21:I27" si="2">J21+L21+N21+P21</f>
        <v>30</v>
      </c>
      <c r="I21" s="5">
        <f t="shared" si="2"/>
        <v>30</v>
      </c>
      <c r="J21" s="9">
        <v>10</v>
      </c>
      <c r="K21" s="37">
        <v>10</v>
      </c>
      <c r="L21" s="9">
        <v>10</v>
      </c>
      <c r="M21" s="5">
        <v>10</v>
      </c>
      <c r="N21" s="9">
        <v>10</v>
      </c>
      <c r="O21" s="5">
        <v>10</v>
      </c>
      <c r="P21" s="9"/>
      <c r="Q21" s="5"/>
      <c r="R21" s="86">
        <f t="shared" ref="R21:S28" si="3">J21+L21+N21+P21</f>
        <v>30</v>
      </c>
      <c r="S21" s="86">
        <f t="shared" si="3"/>
        <v>30</v>
      </c>
      <c r="T21" s="86">
        <f t="shared" ref="T21:T28" si="4">S21-R21</f>
        <v>0</v>
      </c>
      <c r="U21" s="24"/>
      <c r="V21" s="5">
        <f t="shared" ref="V21:V28" si="5">O21/N21*100</f>
        <v>100</v>
      </c>
      <c r="W21" s="5">
        <f t="shared" ref="W21:W28" si="6">G21/F21*100</f>
        <v>68.077368184281823</v>
      </c>
      <c r="X21" s="5">
        <f t="shared" ref="X21:X28" si="7">V21/W21*100</f>
        <v>146.8916949452354</v>
      </c>
    </row>
    <row r="22" spans="1:24" ht="54" customHeight="1">
      <c r="A22" s="9">
        <v>3</v>
      </c>
      <c r="B22" s="378" t="s">
        <v>690</v>
      </c>
      <c r="C22" s="379"/>
      <c r="D22" s="18" t="s">
        <v>98</v>
      </c>
      <c r="E22" s="18">
        <v>9</v>
      </c>
      <c r="F22" s="17">
        <f t="shared" si="0"/>
        <v>14903417.950199997</v>
      </c>
      <c r="G22" s="17">
        <f t="shared" si="1"/>
        <v>10145854.710000001</v>
      </c>
      <c r="H22" s="87">
        <f t="shared" si="2"/>
        <v>275</v>
      </c>
      <c r="I22" s="5">
        <f t="shared" si="2"/>
        <v>275</v>
      </c>
      <c r="J22" s="9">
        <v>75</v>
      </c>
      <c r="K22" s="37">
        <v>75</v>
      </c>
      <c r="L22" s="9">
        <v>100</v>
      </c>
      <c r="M22" s="5">
        <v>100</v>
      </c>
      <c r="N22" s="9">
        <v>100</v>
      </c>
      <c r="O22" s="5">
        <v>100</v>
      </c>
      <c r="P22" s="9"/>
      <c r="Q22" s="5"/>
      <c r="R22" s="86">
        <f t="shared" si="3"/>
        <v>275</v>
      </c>
      <c r="S22" s="86">
        <f t="shared" si="3"/>
        <v>275</v>
      </c>
      <c r="T22" s="86">
        <f t="shared" si="4"/>
        <v>0</v>
      </c>
      <c r="U22" s="24"/>
      <c r="V22" s="5">
        <f t="shared" si="5"/>
        <v>100</v>
      </c>
      <c r="W22" s="5">
        <f t="shared" si="6"/>
        <v>68.077368184281838</v>
      </c>
      <c r="X22" s="5">
        <f t="shared" si="7"/>
        <v>146.89169494523537</v>
      </c>
    </row>
    <row r="23" spans="1:24" ht="54" customHeight="1">
      <c r="A23" s="9">
        <v>4</v>
      </c>
      <c r="B23" s="378" t="s">
        <v>691</v>
      </c>
      <c r="C23" s="379"/>
      <c r="D23" s="18" t="s">
        <v>70</v>
      </c>
      <c r="E23" s="18">
        <v>3</v>
      </c>
      <c r="F23" s="17">
        <f t="shared" si="0"/>
        <v>4967805.9833999993</v>
      </c>
      <c r="G23" s="17">
        <f t="shared" si="1"/>
        <v>3381951.57</v>
      </c>
      <c r="H23" s="87">
        <f t="shared" si="2"/>
        <v>9</v>
      </c>
      <c r="I23" s="5">
        <f t="shared" si="2"/>
        <v>9</v>
      </c>
      <c r="J23" s="9">
        <v>3</v>
      </c>
      <c r="K23" s="37">
        <v>3</v>
      </c>
      <c r="L23" s="9">
        <v>3</v>
      </c>
      <c r="M23" s="5">
        <v>3</v>
      </c>
      <c r="N23" s="9">
        <v>3</v>
      </c>
      <c r="O23" s="5">
        <v>3</v>
      </c>
      <c r="P23" s="9"/>
      <c r="Q23" s="5"/>
      <c r="R23" s="86">
        <f t="shared" si="3"/>
        <v>9</v>
      </c>
      <c r="S23" s="86">
        <f t="shared" si="3"/>
        <v>9</v>
      </c>
      <c r="T23" s="86">
        <f t="shared" si="4"/>
        <v>0</v>
      </c>
      <c r="U23" s="24"/>
      <c r="V23" s="5">
        <f t="shared" si="5"/>
        <v>100</v>
      </c>
      <c r="W23" s="5">
        <f t="shared" si="6"/>
        <v>68.077368184281823</v>
      </c>
      <c r="X23" s="5">
        <f t="shared" si="7"/>
        <v>146.8916949452354</v>
      </c>
    </row>
    <row r="24" spans="1:24" ht="54" customHeight="1">
      <c r="A24" s="9">
        <v>5</v>
      </c>
      <c r="B24" s="378" t="s">
        <v>692</v>
      </c>
      <c r="C24" s="379"/>
      <c r="D24" s="18" t="s">
        <v>70</v>
      </c>
      <c r="E24" s="18">
        <v>3</v>
      </c>
      <c r="F24" s="17">
        <f t="shared" si="0"/>
        <v>4967805.9833999993</v>
      </c>
      <c r="G24" s="17">
        <f t="shared" si="1"/>
        <v>3381951.57</v>
      </c>
      <c r="H24" s="87">
        <f t="shared" si="2"/>
        <v>3</v>
      </c>
      <c r="I24" s="5">
        <f t="shared" si="2"/>
        <v>3</v>
      </c>
      <c r="J24" s="9">
        <v>1</v>
      </c>
      <c r="K24" s="37">
        <v>1</v>
      </c>
      <c r="L24" s="9">
        <v>1</v>
      </c>
      <c r="M24" s="5">
        <v>1</v>
      </c>
      <c r="N24" s="9">
        <v>1</v>
      </c>
      <c r="O24" s="5">
        <v>1</v>
      </c>
      <c r="P24" s="9"/>
      <c r="Q24" s="5"/>
      <c r="R24" s="86">
        <f t="shared" si="3"/>
        <v>3</v>
      </c>
      <c r="S24" s="86">
        <f t="shared" si="3"/>
        <v>3</v>
      </c>
      <c r="T24" s="86">
        <f t="shared" si="4"/>
        <v>0</v>
      </c>
      <c r="U24" s="24"/>
      <c r="V24" s="5">
        <f t="shared" si="5"/>
        <v>100</v>
      </c>
      <c r="W24" s="5">
        <f t="shared" si="6"/>
        <v>68.077368184281823</v>
      </c>
      <c r="X24" s="5">
        <f t="shared" si="7"/>
        <v>146.8916949452354</v>
      </c>
    </row>
    <row r="25" spans="1:24" ht="54" customHeight="1">
      <c r="A25" s="9">
        <v>6</v>
      </c>
      <c r="B25" s="378" t="s">
        <v>693</v>
      </c>
      <c r="C25" s="379"/>
      <c r="D25" s="18" t="s">
        <v>694</v>
      </c>
      <c r="E25" s="18">
        <v>42</v>
      </c>
      <c r="F25" s="17">
        <f t="shared" si="0"/>
        <v>69549283.767599985</v>
      </c>
      <c r="G25" s="17">
        <f t="shared" si="1"/>
        <v>47347321.979999997</v>
      </c>
      <c r="H25" s="87">
        <f t="shared" si="2"/>
        <v>30</v>
      </c>
      <c r="I25" s="5">
        <f t="shared" si="2"/>
        <v>30</v>
      </c>
      <c r="J25" s="9">
        <v>5</v>
      </c>
      <c r="K25" s="37">
        <v>5</v>
      </c>
      <c r="L25" s="9">
        <v>10</v>
      </c>
      <c r="M25" s="5">
        <v>10</v>
      </c>
      <c r="N25" s="9">
        <v>15</v>
      </c>
      <c r="O25" s="5">
        <v>15</v>
      </c>
      <c r="P25" s="9"/>
      <c r="Q25" s="5"/>
      <c r="R25" s="86">
        <f t="shared" si="3"/>
        <v>30</v>
      </c>
      <c r="S25" s="86">
        <f t="shared" si="3"/>
        <v>30</v>
      </c>
      <c r="T25" s="86">
        <f t="shared" si="4"/>
        <v>0</v>
      </c>
      <c r="U25" s="24"/>
      <c r="V25" s="5">
        <f t="shared" si="5"/>
        <v>100</v>
      </c>
      <c r="W25" s="5">
        <f t="shared" si="6"/>
        <v>68.077368184281823</v>
      </c>
      <c r="X25" s="5">
        <f t="shared" si="7"/>
        <v>146.8916949452354</v>
      </c>
    </row>
    <row r="26" spans="1:24" ht="54" customHeight="1">
      <c r="A26" s="9">
        <v>7</v>
      </c>
      <c r="B26" s="378" t="s">
        <v>695</v>
      </c>
      <c r="C26" s="379"/>
      <c r="D26" s="18" t="s">
        <v>488</v>
      </c>
      <c r="E26" s="18">
        <v>15</v>
      </c>
      <c r="F26" s="17">
        <f t="shared" si="0"/>
        <v>24839029.916999999</v>
      </c>
      <c r="G26" s="17">
        <f t="shared" si="1"/>
        <v>16909757.850000001</v>
      </c>
      <c r="H26" s="87">
        <f t="shared" si="2"/>
        <v>250</v>
      </c>
      <c r="I26" s="5">
        <f t="shared" si="2"/>
        <v>250</v>
      </c>
      <c r="J26" s="9">
        <v>75</v>
      </c>
      <c r="K26" s="37">
        <v>75</v>
      </c>
      <c r="L26" s="9">
        <v>75</v>
      </c>
      <c r="M26" s="5">
        <v>75</v>
      </c>
      <c r="N26" s="9">
        <v>100</v>
      </c>
      <c r="O26" s="5">
        <v>100</v>
      </c>
      <c r="P26" s="9"/>
      <c r="Q26" s="5"/>
      <c r="R26" s="86">
        <f t="shared" si="3"/>
        <v>250</v>
      </c>
      <c r="S26" s="86">
        <f t="shared" si="3"/>
        <v>250</v>
      </c>
      <c r="T26" s="86">
        <f t="shared" si="4"/>
        <v>0</v>
      </c>
      <c r="U26" s="24"/>
      <c r="V26" s="5">
        <f t="shared" si="5"/>
        <v>100</v>
      </c>
      <c r="W26" s="5">
        <f t="shared" si="6"/>
        <v>68.077368184281823</v>
      </c>
      <c r="X26" s="5">
        <f t="shared" si="7"/>
        <v>146.8916949452354</v>
      </c>
    </row>
    <row r="27" spans="1:24" ht="54" customHeight="1">
      <c r="A27" s="9">
        <v>8</v>
      </c>
      <c r="B27" s="378" t="s">
        <v>696</v>
      </c>
      <c r="C27" s="379"/>
      <c r="D27" s="18" t="s">
        <v>488</v>
      </c>
      <c r="E27" s="18">
        <v>12</v>
      </c>
      <c r="F27" s="17">
        <f t="shared" si="0"/>
        <v>19871223.933599997</v>
      </c>
      <c r="G27" s="17">
        <f t="shared" si="1"/>
        <v>13527806.279999999</v>
      </c>
      <c r="H27" s="87">
        <f t="shared" si="2"/>
        <v>15</v>
      </c>
      <c r="I27" s="5">
        <f t="shared" si="2"/>
        <v>15</v>
      </c>
      <c r="J27" s="9">
        <v>5</v>
      </c>
      <c r="K27" s="37">
        <v>5</v>
      </c>
      <c r="L27" s="9">
        <v>5</v>
      </c>
      <c r="M27" s="5">
        <v>5</v>
      </c>
      <c r="N27" s="9">
        <v>5</v>
      </c>
      <c r="O27" s="5">
        <v>5</v>
      </c>
      <c r="P27" s="9"/>
      <c r="Q27" s="5"/>
      <c r="R27" s="86">
        <f t="shared" si="3"/>
        <v>15</v>
      </c>
      <c r="S27" s="86">
        <f t="shared" si="3"/>
        <v>15</v>
      </c>
      <c r="T27" s="86">
        <f t="shared" si="4"/>
        <v>0</v>
      </c>
      <c r="U27" s="24"/>
      <c r="V27" s="5">
        <f t="shared" si="5"/>
        <v>100</v>
      </c>
      <c r="W27" s="5">
        <f t="shared" si="6"/>
        <v>68.077368184281823</v>
      </c>
      <c r="X27" s="5">
        <f t="shared" si="7"/>
        <v>146.8916949452354</v>
      </c>
    </row>
    <row r="28" spans="1:24" s="1" customFormat="1" ht="36.75" customHeight="1">
      <c r="A28" s="390" t="s">
        <v>24</v>
      </c>
      <c r="B28" s="391"/>
      <c r="C28" s="392"/>
      <c r="D28" s="18"/>
      <c r="E28" s="18">
        <f>SUM(E20:E27)</f>
        <v>100</v>
      </c>
      <c r="F28" s="39">
        <v>165593532.77999997</v>
      </c>
      <c r="G28" s="39">
        <v>112731719</v>
      </c>
      <c r="H28" s="18">
        <f t="shared" ref="H28:Q28" si="8">SUM(H20:H27)</f>
        <v>642</v>
      </c>
      <c r="I28" s="18">
        <f t="shared" si="8"/>
        <v>642</v>
      </c>
      <c r="J28" s="18">
        <f t="shared" si="8"/>
        <v>179</v>
      </c>
      <c r="K28" s="18">
        <f t="shared" si="8"/>
        <v>179</v>
      </c>
      <c r="L28" s="18">
        <f t="shared" si="8"/>
        <v>214</v>
      </c>
      <c r="M28" s="18">
        <f t="shared" si="8"/>
        <v>214</v>
      </c>
      <c r="N28" s="18">
        <f t="shared" si="8"/>
        <v>249</v>
      </c>
      <c r="O28" s="18">
        <f t="shared" si="8"/>
        <v>249</v>
      </c>
      <c r="P28" s="18">
        <f t="shared" si="8"/>
        <v>0</v>
      </c>
      <c r="Q28" s="18">
        <f t="shared" si="8"/>
        <v>0</v>
      </c>
      <c r="R28" s="87">
        <f t="shared" si="3"/>
        <v>642</v>
      </c>
      <c r="S28" s="87">
        <f t="shared" si="3"/>
        <v>642</v>
      </c>
      <c r="T28" s="87">
        <f t="shared" si="4"/>
        <v>0</v>
      </c>
      <c r="U28" s="222"/>
      <c r="V28" s="5">
        <f t="shared" si="5"/>
        <v>100</v>
      </c>
      <c r="W28" s="5">
        <f t="shared" si="6"/>
        <v>68.077368184281823</v>
      </c>
      <c r="X28" s="5">
        <f t="shared" si="7"/>
        <v>146.8916949452354</v>
      </c>
    </row>
    <row r="29" spans="1:24" s="6" customFormat="1" ht="14.25" customHeight="1">
      <c r="F29" s="10"/>
    </row>
    <row r="30" spans="1:24" s="6" customFormat="1" ht="14.25" customHeight="1">
      <c r="B30" s="11" t="s">
        <v>25</v>
      </c>
      <c r="F30" s="10"/>
    </row>
    <row r="32" spans="1:24">
      <c r="L32" s="400"/>
      <c r="M32" s="400"/>
      <c r="N32" s="400"/>
      <c r="O32" s="400"/>
      <c r="P32" s="400"/>
      <c r="Q32" s="400"/>
      <c r="R32" s="400"/>
      <c r="S32" s="400"/>
      <c r="T32" s="35" t="s">
        <v>225</v>
      </c>
      <c r="U32" s="35" t="s">
        <v>225</v>
      </c>
    </row>
    <row r="33" spans="2:21">
      <c r="C33" s="226"/>
      <c r="D33" s="226"/>
      <c r="E33" s="226"/>
      <c r="F33" s="226"/>
      <c r="G33" s="226"/>
      <c r="H33" s="226"/>
      <c r="I33" s="226"/>
      <c r="J33" s="226"/>
      <c r="K33" s="226"/>
      <c r="L33" s="400"/>
      <c r="M33" s="400"/>
      <c r="N33" s="400"/>
      <c r="O33" s="400"/>
      <c r="P33" s="400"/>
      <c r="Q33" s="400"/>
      <c r="R33" s="400"/>
      <c r="S33" s="400"/>
      <c r="T33" s="226" t="s">
        <v>225</v>
      </c>
      <c r="U33" s="35" t="s">
        <v>225</v>
      </c>
    </row>
    <row r="35" spans="2:21">
      <c r="B35" s="35" t="s">
        <v>225</v>
      </c>
    </row>
  </sheetData>
  <sheetProtection sheet="1" objects="1" scenarios="1"/>
  <mergeCells count="33">
    <mergeCell ref="A6:X6"/>
    <mergeCell ref="A1:X1"/>
    <mergeCell ref="A2:X2"/>
    <mergeCell ref="A3:X3"/>
    <mergeCell ref="A4:X4"/>
    <mergeCell ref="A5:X5"/>
    <mergeCell ref="V18:X18"/>
    <mergeCell ref="B19:C19"/>
    <mergeCell ref="A7:X7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B25:C25"/>
    <mergeCell ref="N18:O18"/>
    <mergeCell ref="P18:Q18"/>
    <mergeCell ref="R18:T18"/>
    <mergeCell ref="U18:U19"/>
    <mergeCell ref="B20:C20"/>
    <mergeCell ref="B21:C21"/>
    <mergeCell ref="B22:C22"/>
    <mergeCell ref="B23:C23"/>
    <mergeCell ref="B24:C24"/>
    <mergeCell ref="B26:C26"/>
    <mergeCell ref="B27:C27"/>
    <mergeCell ref="A28:C28"/>
    <mergeCell ref="L32:S32"/>
    <mergeCell ref="L33:S33"/>
  </mergeCells>
  <printOptions horizontalCentered="1"/>
  <pageMargins left="0.11811023622047245" right="0.11811023622047245" top="0.74803149606299213" bottom="0.55118110236220474" header="0.31496062992125984" footer="0.31496062992125984"/>
  <pageSetup scale="60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opLeftCell="C1" workbookViewId="0">
      <selection activeCell="V34" sqref="V34"/>
    </sheetView>
  </sheetViews>
  <sheetFormatPr baseColWidth="10" defaultRowHeight="12.75"/>
  <cols>
    <col min="1" max="1" width="10.85546875" style="35" customWidth="1"/>
    <col min="2" max="2" width="6.140625" style="35" customWidth="1"/>
    <col min="3" max="3" width="33" style="35" customWidth="1"/>
    <col min="4" max="5" width="10.85546875" style="35" customWidth="1"/>
    <col min="6" max="7" width="12.85546875" style="45" customWidth="1"/>
    <col min="8" max="8" width="10.85546875" style="35" hidden="1" customWidth="1"/>
    <col min="9" max="9" width="10.28515625" style="35" hidden="1" customWidth="1"/>
    <col min="10" max="10" width="10.42578125" style="35" hidden="1" customWidth="1"/>
    <col min="11" max="11" width="10.7109375" style="35" hidden="1" customWidth="1"/>
    <col min="12" max="12" width="10.42578125" style="35" hidden="1" customWidth="1"/>
    <col min="13" max="13" width="9.28515625" style="35" hidden="1" customWidth="1"/>
    <col min="14" max="14" width="10.42578125" style="35" customWidth="1"/>
    <col min="15" max="15" width="9.28515625" style="35" customWidth="1"/>
    <col min="16" max="16" width="10.42578125" style="35" hidden="1" customWidth="1"/>
    <col min="17" max="17" width="9.28515625" style="35" hidden="1" customWidth="1"/>
    <col min="18" max="20" width="9.28515625" style="35" customWidth="1"/>
    <col min="21" max="21" width="24" style="35" customWidth="1"/>
    <col min="22" max="22" width="7.5703125" style="35" customWidth="1"/>
    <col min="23" max="23" width="7.85546875" style="35" customWidth="1"/>
    <col min="24" max="24" width="7.7109375" style="35" customWidth="1"/>
    <col min="25" max="25" width="11.42578125" style="35" customWidth="1"/>
    <col min="26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48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159" t="s">
        <v>427</v>
      </c>
      <c r="B9" s="160">
        <v>216</v>
      </c>
      <c r="C9" s="161" t="s">
        <v>697</v>
      </c>
      <c r="D9" s="167"/>
      <c r="E9" s="1"/>
      <c r="F9" s="22"/>
      <c r="G9" s="22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159" t="s">
        <v>0</v>
      </c>
      <c r="B10" s="160">
        <v>8</v>
      </c>
      <c r="C10" s="161" t="s">
        <v>626</v>
      </c>
      <c r="D10" s="167"/>
      <c r="E10" s="1"/>
      <c r="F10" s="22"/>
      <c r="G10" s="22"/>
      <c r="H10" s="1"/>
      <c r="I10" s="1"/>
      <c r="J10" s="1"/>
      <c r="K10" s="1"/>
      <c r="L10" s="1"/>
      <c r="M10" s="1"/>
      <c r="N10" s="1"/>
      <c r="O10" s="6"/>
      <c r="P10" s="6"/>
      <c r="Q10" s="6"/>
    </row>
    <row r="11" spans="1:24">
      <c r="A11" s="159" t="s">
        <v>430</v>
      </c>
      <c r="B11" s="160">
        <v>5</v>
      </c>
      <c r="C11" s="161" t="s">
        <v>698</v>
      </c>
      <c r="D11" s="167"/>
      <c r="E11" s="1"/>
      <c r="F11" s="22"/>
      <c r="G11" s="22"/>
      <c r="H11" s="1"/>
      <c r="I11" s="1"/>
      <c r="J11" s="1"/>
      <c r="K11" s="1"/>
      <c r="L11" s="1"/>
      <c r="M11" s="1"/>
      <c r="N11" s="1"/>
      <c r="O11" s="6"/>
      <c r="P11" s="6"/>
      <c r="Q11" s="6"/>
    </row>
    <row r="12" spans="1:24">
      <c r="A12" s="159" t="s">
        <v>6</v>
      </c>
      <c r="B12" s="163">
        <v>36</v>
      </c>
      <c r="C12" s="161" t="s">
        <v>699</v>
      </c>
      <c r="D12" s="167"/>
      <c r="E12" s="1"/>
      <c r="F12" s="22"/>
      <c r="G12" s="22"/>
      <c r="H12" s="1"/>
      <c r="I12" s="1"/>
      <c r="J12" s="1"/>
      <c r="K12" s="1"/>
      <c r="L12" s="1"/>
      <c r="M12" s="1"/>
      <c r="N12" s="1"/>
      <c r="O12" s="6"/>
      <c r="P12" s="6"/>
      <c r="Q12" s="6"/>
    </row>
    <row r="13" spans="1:24">
      <c r="A13" s="159" t="s">
        <v>416</v>
      </c>
      <c r="B13" s="160">
        <v>7</v>
      </c>
      <c r="C13" s="161" t="s">
        <v>699</v>
      </c>
      <c r="D13" s="167"/>
      <c r="E13" s="1"/>
      <c r="F13" s="22"/>
      <c r="G13" s="22"/>
      <c r="H13" s="1"/>
      <c r="I13" s="1"/>
      <c r="J13" s="1"/>
      <c r="K13" s="1"/>
      <c r="L13" s="1"/>
      <c r="M13" s="1"/>
      <c r="N13" s="1"/>
      <c r="O13" s="6"/>
      <c r="P13" s="6"/>
      <c r="Q13" s="6"/>
    </row>
    <row r="14" spans="1:24">
      <c r="A14" s="1"/>
      <c r="B14" s="1"/>
      <c r="C14" s="1"/>
      <c r="D14" s="1"/>
      <c r="E14" s="1"/>
      <c r="F14" s="22"/>
      <c r="G14" s="22"/>
      <c r="H14" s="1"/>
      <c r="I14" s="1"/>
      <c r="J14" s="1"/>
      <c r="K14" s="1"/>
      <c r="L14" s="1"/>
      <c r="M14" s="1"/>
      <c r="N14" s="1"/>
      <c r="O14" s="6"/>
      <c r="P14" s="6"/>
      <c r="Q14" s="6"/>
      <c r="W14" s="400"/>
      <c r="X14" s="400"/>
    </row>
    <row r="15" spans="1:24">
      <c r="A15" s="383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</row>
    <row r="16" spans="1:24" ht="39.75" customHeight="1">
      <c r="A16" s="373" t="s">
        <v>700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</row>
    <row r="17" spans="1:24">
      <c r="A17" s="6"/>
      <c r="B17" s="6"/>
      <c r="C17" s="6"/>
      <c r="D17" s="6"/>
      <c r="E17" s="6"/>
      <c r="F17" s="174"/>
      <c r="G17" s="174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 ht="20.25" customHeight="1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48" customHeight="1">
      <c r="A20" s="9">
        <v>1</v>
      </c>
      <c r="B20" s="378" t="s">
        <v>701</v>
      </c>
      <c r="C20" s="379"/>
      <c r="D20" s="18" t="s">
        <v>488</v>
      </c>
      <c r="E20" s="18">
        <v>25</v>
      </c>
      <c r="F20" s="17">
        <f t="shared" ref="F20:F27" si="0">$F$30*E20/100</f>
        <v>456658.75</v>
      </c>
      <c r="G20" s="17">
        <f t="shared" ref="G20:G27" si="1">$G$30*E20/100</f>
        <v>408682.25</v>
      </c>
      <c r="H20" s="87">
        <f>J20+L20+N20+P20</f>
        <v>930</v>
      </c>
      <c r="I20" s="5">
        <f>K20+M20+O20+Q20</f>
        <v>944</v>
      </c>
      <c r="J20" s="9">
        <v>300</v>
      </c>
      <c r="K20" s="37">
        <v>236</v>
      </c>
      <c r="L20" s="9">
        <v>350</v>
      </c>
      <c r="M20" s="5">
        <v>393</v>
      </c>
      <c r="N20" s="9">
        <v>280</v>
      </c>
      <c r="O20" s="5">
        <v>315</v>
      </c>
      <c r="P20" s="9"/>
      <c r="Q20" s="5"/>
      <c r="R20" s="86">
        <f t="shared" ref="R20:S30" si="2">J20+L20+N20+P20</f>
        <v>930</v>
      </c>
      <c r="S20" s="86">
        <f t="shared" si="2"/>
        <v>944</v>
      </c>
      <c r="T20" s="86">
        <f t="shared" ref="T20:T30" si="3">S20-R20</f>
        <v>14</v>
      </c>
      <c r="U20" s="221"/>
      <c r="V20" s="5">
        <f>O20/N20*100</f>
        <v>112.5</v>
      </c>
      <c r="W20" s="5">
        <f t="shared" ref="W20:W27" si="4">G20/F20*100</f>
        <v>89.494014950989111</v>
      </c>
      <c r="X20" s="5">
        <f t="shared" ref="X20:X26" si="5">V20/W20*100</f>
        <v>125.70673028985233</v>
      </c>
    </row>
    <row r="21" spans="1:24" ht="33.75" customHeight="1">
      <c r="A21" s="9">
        <v>2</v>
      </c>
      <c r="B21" s="378" t="s">
        <v>702</v>
      </c>
      <c r="C21" s="379"/>
      <c r="D21" s="18" t="s">
        <v>553</v>
      </c>
      <c r="E21" s="18">
        <v>20</v>
      </c>
      <c r="F21" s="17">
        <f t="shared" si="0"/>
        <v>365327</v>
      </c>
      <c r="G21" s="17">
        <f t="shared" si="1"/>
        <v>326945.8</v>
      </c>
      <c r="H21" s="87">
        <f t="shared" ref="H21:I29" si="6">J21+L21+N21+P21</f>
        <v>50</v>
      </c>
      <c r="I21" s="5">
        <f t="shared" si="6"/>
        <v>14</v>
      </c>
      <c r="J21" s="9">
        <v>20</v>
      </c>
      <c r="K21" s="37">
        <v>2</v>
      </c>
      <c r="L21" s="9">
        <v>22</v>
      </c>
      <c r="M21" s="5">
        <v>10</v>
      </c>
      <c r="N21" s="9">
        <v>8</v>
      </c>
      <c r="O21" s="5">
        <v>2</v>
      </c>
      <c r="P21" s="9"/>
      <c r="Q21" s="5"/>
      <c r="R21" s="86">
        <f t="shared" si="2"/>
        <v>50</v>
      </c>
      <c r="S21" s="86">
        <f t="shared" si="2"/>
        <v>14</v>
      </c>
      <c r="T21" s="86">
        <f t="shared" si="3"/>
        <v>-36</v>
      </c>
      <c r="U21" s="221"/>
      <c r="V21" s="5">
        <f t="shared" ref="V21:V30" si="7">O21/N21*100</f>
        <v>25</v>
      </c>
      <c r="W21" s="5">
        <f t="shared" si="4"/>
        <v>89.494014950989111</v>
      </c>
      <c r="X21" s="5">
        <f t="shared" si="5"/>
        <v>27.934828953300517</v>
      </c>
    </row>
    <row r="22" spans="1:24" ht="44.25" customHeight="1">
      <c r="A22" s="9">
        <v>3</v>
      </c>
      <c r="B22" s="378" t="s">
        <v>703</v>
      </c>
      <c r="C22" s="379"/>
      <c r="D22" s="18" t="s">
        <v>488</v>
      </c>
      <c r="E22" s="18">
        <v>6</v>
      </c>
      <c r="F22" s="17">
        <f t="shared" si="0"/>
        <v>109598.1</v>
      </c>
      <c r="G22" s="17">
        <f t="shared" si="1"/>
        <v>98083.74</v>
      </c>
      <c r="H22" s="87">
        <f t="shared" si="6"/>
        <v>4</v>
      </c>
      <c r="I22" s="5">
        <f t="shared" si="6"/>
        <v>6</v>
      </c>
      <c r="J22" s="9">
        <v>2</v>
      </c>
      <c r="K22" s="37">
        <v>2</v>
      </c>
      <c r="L22" s="9">
        <v>1</v>
      </c>
      <c r="M22" s="5">
        <v>0</v>
      </c>
      <c r="N22" s="9">
        <v>1</v>
      </c>
      <c r="O22" s="5">
        <v>4</v>
      </c>
      <c r="P22" s="9"/>
      <c r="Q22" s="5"/>
      <c r="R22" s="86">
        <f t="shared" si="2"/>
        <v>4</v>
      </c>
      <c r="S22" s="86">
        <f t="shared" si="2"/>
        <v>6</v>
      </c>
      <c r="T22" s="86">
        <f t="shared" si="3"/>
        <v>2</v>
      </c>
      <c r="U22" s="221"/>
      <c r="V22" s="5">
        <f t="shared" si="7"/>
        <v>400</v>
      </c>
      <c r="W22" s="5">
        <f t="shared" si="4"/>
        <v>89.494014950989111</v>
      </c>
      <c r="X22" s="5">
        <f t="shared" si="5"/>
        <v>446.95726325280827</v>
      </c>
    </row>
    <row r="23" spans="1:24" ht="25.5" customHeight="1">
      <c r="A23" s="9">
        <v>4</v>
      </c>
      <c r="B23" s="378" t="s">
        <v>704</v>
      </c>
      <c r="C23" s="379"/>
      <c r="D23" s="18" t="s">
        <v>705</v>
      </c>
      <c r="E23" s="18">
        <v>8</v>
      </c>
      <c r="F23" s="17">
        <f t="shared" si="0"/>
        <v>146130.79999999999</v>
      </c>
      <c r="G23" s="17">
        <f t="shared" si="1"/>
        <v>130778.32</v>
      </c>
      <c r="H23" s="87">
        <f t="shared" si="6"/>
        <v>3</v>
      </c>
      <c r="I23" s="5">
        <f t="shared" si="6"/>
        <v>18</v>
      </c>
      <c r="J23" s="9">
        <v>1</v>
      </c>
      <c r="K23" s="37">
        <v>7</v>
      </c>
      <c r="L23" s="9">
        <v>1</v>
      </c>
      <c r="M23" s="5">
        <v>6</v>
      </c>
      <c r="N23" s="9">
        <v>1</v>
      </c>
      <c r="O23" s="5">
        <v>5</v>
      </c>
      <c r="P23" s="9"/>
      <c r="Q23" s="5"/>
      <c r="R23" s="86">
        <f t="shared" si="2"/>
        <v>3</v>
      </c>
      <c r="S23" s="86">
        <f t="shared" si="2"/>
        <v>18</v>
      </c>
      <c r="T23" s="86">
        <f t="shared" si="3"/>
        <v>15</v>
      </c>
      <c r="U23" s="221"/>
      <c r="V23" s="5">
        <f t="shared" si="7"/>
        <v>500</v>
      </c>
      <c r="W23" s="5">
        <f t="shared" si="4"/>
        <v>89.494014950989126</v>
      </c>
      <c r="X23" s="5">
        <f t="shared" si="5"/>
        <v>558.69657906601026</v>
      </c>
    </row>
    <row r="24" spans="1:24" ht="33.75" customHeight="1">
      <c r="A24" s="9">
        <v>5</v>
      </c>
      <c r="B24" s="378" t="s">
        <v>706</v>
      </c>
      <c r="C24" s="379"/>
      <c r="D24" s="18" t="s">
        <v>553</v>
      </c>
      <c r="E24" s="18">
        <v>10</v>
      </c>
      <c r="F24" s="17">
        <f t="shared" si="0"/>
        <v>182663.5</v>
      </c>
      <c r="G24" s="17">
        <f t="shared" si="1"/>
        <v>163472.9</v>
      </c>
      <c r="H24" s="87">
        <f t="shared" si="6"/>
        <v>3</v>
      </c>
      <c r="I24" s="5">
        <f t="shared" si="6"/>
        <v>12</v>
      </c>
      <c r="J24" s="9">
        <v>1</v>
      </c>
      <c r="K24" s="37">
        <v>3</v>
      </c>
      <c r="L24" s="9">
        <v>1</v>
      </c>
      <c r="M24" s="5">
        <v>5</v>
      </c>
      <c r="N24" s="9">
        <v>1</v>
      </c>
      <c r="O24" s="5">
        <v>4</v>
      </c>
      <c r="P24" s="9"/>
      <c r="Q24" s="5"/>
      <c r="R24" s="86">
        <f t="shared" si="2"/>
        <v>3</v>
      </c>
      <c r="S24" s="86">
        <f t="shared" si="2"/>
        <v>12</v>
      </c>
      <c r="T24" s="86">
        <f t="shared" si="3"/>
        <v>9</v>
      </c>
      <c r="U24" s="221"/>
      <c r="V24" s="5">
        <f t="shared" si="7"/>
        <v>400</v>
      </c>
      <c r="W24" s="5">
        <f t="shared" si="4"/>
        <v>89.494014950989111</v>
      </c>
      <c r="X24" s="5">
        <f t="shared" si="5"/>
        <v>446.95726325280827</v>
      </c>
    </row>
    <row r="25" spans="1:24" ht="33.75" customHeight="1">
      <c r="A25" s="9">
        <v>6</v>
      </c>
      <c r="B25" s="378" t="s">
        <v>707</v>
      </c>
      <c r="C25" s="379"/>
      <c r="D25" s="18" t="s">
        <v>331</v>
      </c>
      <c r="E25" s="18">
        <v>14</v>
      </c>
      <c r="F25" s="17">
        <f t="shared" si="0"/>
        <v>255728.9</v>
      </c>
      <c r="G25" s="17">
        <f t="shared" si="1"/>
        <v>228862.06</v>
      </c>
      <c r="H25" s="87">
        <f t="shared" si="6"/>
        <v>6</v>
      </c>
      <c r="I25" s="5">
        <f t="shared" si="6"/>
        <v>5</v>
      </c>
      <c r="J25" s="9">
        <v>2</v>
      </c>
      <c r="K25" s="37">
        <v>2</v>
      </c>
      <c r="L25" s="9">
        <v>2</v>
      </c>
      <c r="M25" s="5">
        <v>2</v>
      </c>
      <c r="N25" s="9">
        <v>2</v>
      </c>
      <c r="O25" s="5">
        <v>1</v>
      </c>
      <c r="P25" s="9"/>
      <c r="Q25" s="5"/>
      <c r="R25" s="86">
        <f t="shared" si="2"/>
        <v>6</v>
      </c>
      <c r="S25" s="86">
        <f t="shared" si="2"/>
        <v>5</v>
      </c>
      <c r="T25" s="86">
        <f t="shared" si="3"/>
        <v>-1</v>
      </c>
      <c r="U25" s="221"/>
      <c r="V25" s="5">
        <f t="shared" si="7"/>
        <v>50</v>
      </c>
      <c r="W25" s="5">
        <f t="shared" si="4"/>
        <v>89.494014950989126</v>
      </c>
      <c r="X25" s="5">
        <f t="shared" si="5"/>
        <v>55.86965790660102</v>
      </c>
    </row>
    <row r="26" spans="1:24" ht="33.75" customHeight="1">
      <c r="A26" s="9">
        <v>7</v>
      </c>
      <c r="B26" s="378" t="s">
        <v>708</v>
      </c>
      <c r="C26" s="379"/>
      <c r="D26" s="18" t="s">
        <v>488</v>
      </c>
      <c r="E26" s="18">
        <v>12</v>
      </c>
      <c r="F26" s="17">
        <f t="shared" si="0"/>
        <v>219196.2</v>
      </c>
      <c r="G26" s="17">
        <f t="shared" si="1"/>
        <v>196167.48</v>
      </c>
      <c r="H26" s="87">
        <f t="shared" si="6"/>
        <v>7</v>
      </c>
      <c r="I26" s="5">
        <f t="shared" si="6"/>
        <v>1</v>
      </c>
      <c r="J26" s="9">
        <v>2</v>
      </c>
      <c r="K26" s="37">
        <v>0</v>
      </c>
      <c r="L26" s="9">
        <v>3</v>
      </c>
      <c r="M26" s="5">
        <v>1</v>
      </c>
      <c r="N26" s="9">
        <v>2</v>
      </c>
      <c r="O26" s="5">
        <v>0</v>
      </c>
      <c r="P26" s="9"/>
      <c r="Q26" s="5"/>
      <c r="R26" s="86">
        <f t="shared" si="2"/>
        <v>7</v>
      </c>
      <c r="S26" s="86">
        <f t="shared" si="2"/>
        <v>1</v>
      </c>
      <c r="T26" s="86">
        <f t="shared" si="3"/>
        <v>-6</v>
      </c>
      <c r="U26" s="227"/>
      <c r="V26" s="5">
        <f t="shared" si="7"/>
        <v>0</v>
      </c>
      <c r="W26" s="5">
        <f t="shared" si="4"/>
        <v>89.494014950989111</v>
      </c>
      <c r="X26" s="5">
        <f t="shared" si="5"/>
        <v>0</v>
      </c>
    </row>
    <row r="27" spans="1:24" ht="33.75" customHeight="1">
      <c r="A27" s="9">
        <v>8</v>
      </c>
      <c r="B27" s="378" t="s">
        <v>709</v>
      </c>
      <c r="C27" s="379"/>
      <c r="D27" s="18" t="s">
        <v>488</v>
      </c>
      <c r="E27" s="18">
        <v>5</v>
      </c>
      <c r="F27" s="17">
        <f t="shared" si="0"/>
        <v>91331.75</v>
      </c>
      <c r="G27" s="17">
        <f t="shared" si="1"/>
        <v>81736.45</v>
      </c>
      <c r="H27" s="87">
        <f t="shared" si="6"/>
        <v>1</v>
      </c>
      <c r="I27" s="5">
        <f t="shared" si="6"/>
        <v>0</v>
      </c>
      <c r="J27" s="9">
        <v>1</v>
      </c>
      <c r="K27" s="37">
        <v>0</v>
      </c>
      <c r="L27" s="9">
        <v>0</v>
      </c>
      <c r="M27" s="5">
        <v>0</v>
      </c>
      <c r="N27" s="9">
        <v>0</v>
      </c>
      <c r="O27" s="5">
        <v>0</v>
      </c>
      <c r="P27" s="9"/>
      <c r="Q27" s="5"/>
      <c r="R27" s="86">
        <f t="shared" si="2"/>
        <v>1</v>
      </c>
      <c r="S27" s="86">
        <f t="shared" si="2"/>
        <v>0</v>
      </c>
      <c r="T27" s="86">
        <f t="shared" si="3"/>
        <v>-1</v>
      </c>
      <c r="U27" s="227"/>
      <c r="V27" s="5">
        <v>0</v>
      </c>
      <c r="W27" s="5">
        <f t="shared" si="4"/>
        <v>89.494014950989111</v>
      </c>
      <c r="X27" s="5">
        <v>0</v>
      </c>
    </row>
    <row r="28" spans="1:24" ht="75.75" customHeight="1">
      <c r="A28" s="9"/>
      <c r="B28" s="378"/>
      <c r="C28" s="379"/>
      <c r="D28" s="18"/>
      <c r="E28" s="18"/>
      <c r="F28" s="228"/>
      <c r="G28" s="228"/>
      <c r="H28" s="87">
        <f t="shared" si="6"/>
        <v>0</v>
      </c>
      <c r="I28" s="5">
        <f t="shared" si="6"/>
        <v>0</v>
      </c>
      <c r="J28" s="9"/>
      <c r="K28" s="37"/>
      <c r="L28" s="9"/>
      <c r="M28" s="5"/>
      <c r="N28" s="9"/>
      <c r="O28" s="5"/>
      <c r="P28" s="9"/>
      <c r="Q28" s="5"/>
      <c r="R28" s="86"/>
      <c r="S28" s="86"/>
      <c r="T28" s="86"/>
      <c r="U28" s="227"/>
      <c r="V28" s="5"/>
      <c r="W28" s="5"/>
      <c r="X28" s="5"/>
    </row>
    <row r="29" spans="1:24" ht="33.75" customHeight="1">
      <c r="A29" s="9"/>
      <c r="B29" s="378"/>
      <c r="C29" s="379"/>
      <c r="D29" s="18"/>
      <c r="E29" s="18"/>
      <c r="F29" s="228"/>
      <c r="G29" s="228"/>
      <c r="H29" s="87">
        <f t="shared" si="6"/>
        <v>0</v>
      </c>
      <c r="I29" s="5">
        <f t="shared" si="6"/>
        <v>0</v>
      </c>
      <c r="J29" s="9"/>
      <c r="K29" s="37"/>
      <c r="L29" s="9"/>
      <c r="M29" s="5"/>
      <c r="N29" s="9"/>
      <c r="O29" s="5"/>
      <c r="P29" s="9"/>
      <c r="Q29" s="5"/>
      <c r="R29" s="86"/>
      <c r="S29" s="86"/>
      <c r="T29" s="86"/>
      <c r="U29" s="37"/>
      <c r="V29" s="5"/>
      <c r="W29" s="5"/>
      <c r="X29" s="5"/>
    </row>
    <row r="30" spans="1:24" s="1" customFormat="1" ht="36.75" customHeight="1">
      <c r="A30" s="390" t="s">
        <v>24</v>
      </c>
      <c r="B30" s="391"/>
      <c r="C30" s="392"/>
      <c r="D30" s="18"/>
      <c r="E30" s="18">
        <f>SUM(E20:E29)</f>
        <v>100</v>
      </c>
      <c r="F30" s="19">
        <v>1826635</v>
      </c>
      <c r="G30" s="39">
        <v>1634729</v>
      </c>
      <c r="H30" s="18">
        <f t="shared" ref="H30:Q30" si="8">SUM(H20:H29)</f>
        <v>1004</v>
      </c>
      <c r="I30" s="18">
        <f t="shared" si="8"/>
        <v>1000</v>
      </c>
      <c r="J30" s="18">
        <f t="shared" si="8"/>
        <v>329</v>
      </c>
      <c r="K30" s="18">
        <f t="shared" si="8"/>
        <v>252</v>
      </c>
      <c r="L30" s="18">
        <f t="shared" si="8"/>
        <v>380</v>
      </c>
      <c r="M30" s="18">
        <f t="shared" si="8"/>
        <v>417</v>
      </c>
      <c r="N30" s="18">
        <f t="shared" si="8"/>
        <v>295</v>
      </c>
      <c r="O30" s="18">
        <f t="shared" si="8"/>
        <v>331</v>
      </c>
      <c r="P30" s="18">
        <f t="shared" si="8"/>
        <v>0</v>
      </c>
      <c r="Q30" s="18">
        <f t="shared" si="8"/>
        <v>0</v>
      </c>
      <c r="R30" s="87">
        <f t="shared" si="2"/>
        <v>1004</v>
      </c>
      <c r="S30" s="87">
        <f t="shared" si="2"/>
        <v>1000</v>
      </c>
      <c r="T30" s="87">
        <f t="shared" si="3"/>
        <v>-4</v>
      </c>
      <c r="U30" s="87"/>
      <c r="V30" s="5">
        <f t="shared" si="7"/>
        <v>112.20338983050848</v>
      </c>
      <c r="W30" s="5">
        <f>G30/F30*100</f>
        <v>89.494014950989111</v>
      </c>
      <c r="X30" s="5">
        <f>V30/W30*100</f>
        <v>125.37530011583013</v>
      </c>
    </row>
    <row r="31" spans="1:24" s="6" customFormat="1" ht="14.25" customHeight="1">
      <c r="F31" s="229"/>
      <c r="G31" s="174"/>
    </row>
    <row r="32" spans="1:24" s="6" customFormat="1" ht="14.25" customHeight="1">
      <c r="B32" s="11" t="s">
        <v>25</v>
      </c>
      <c r="F32" s="229"/>
      <c r="G32" s="174"/>
      <c r="H32" s="6" t="s">
        <v>26</v>
      </c>
    </row>
  </sheetData>
  <sheetProtection sheet="1" objects="1" scenarios="1"/>
  <mergeCells count="34">
    <mergeCell ref="A6:X6"/>
    <mergeCell ref="A1:X1"/>
    <mergeCell ref="A2:X2"/>
    <mergeCell ref="A3:X3"/>
    <mergeCell ref="A4:X4"/>
    <mergeCell ref="A5:X5"/>
    <mergeCell ref="V18:X18"/>
    <mergeCell ref="A7:X7"/>
    <mergeCell ref="W14:X14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N18:O18"/>
    <mergeCell ref="P18:Q18"/>
    <mergeCell ref="R18:T18"/>
    <mergeCell ref="U18:U19"/>
    <mergeCell ref="A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</mergeCells>
  <printOptions horizontalCentered="1"/>
  <pageMargins left="0.11811023622047245" right="0.11811023622047245" top="0.74803149606299213" bottom="0.55118110236220474" header="0.31496062992125984" footer="0.31496062992125984"/>
  <pageSetup scale="70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"/>
  <sheetViews>
    <sheetView topLeftCell="C3" workbookViewId="0">
      <selection activeCell="U30" sqref="U30"/>
    </sheetView>
  </sheetViews>
  <sheetFormatPr baseColWidth="10" defaultColWidth="14.42578125" defaultRowHeight="12.75"/>
  <cols>
    <col min="1" max="1" width="10.7109375" style="230" customWidth="1"/>
    <col min="2" max="2" width="7.28515625" style="230" customWidth="1"/>
    <col min="3" max="3" width="40.7109375" style="230" customWidth="1"/>
    <col min="4" max="5" width="13.28515625" style="230" customWidth="1"/>
    <col min="6" max="6" width="11.85546875" style="230" customWidth="1"/>
    <col min="7" max="7" width="11.28515625" style="230" customWidth="1"/>
    <col min="8" max="8" width="11" style="230" hidden="1" customWidth="1"/>
    <col min="9" max="9" width="9.28515625" style="230" hidden="1" customWidth="1"/>
    <col min="10" max="10" width="10.5703125" style="230" hidden="1" customWidth="1"/>
    <col min="11" max="13" width="9.28515625" style="230" hidden="1" customWidth="1"/>
    <col min="14" max="15" width="9.28515625" style="230" customWidth="1"/>
    <col min="16" max="17" width="9.28515625" style="230" hidden="1" customWidth="1"/>
    <col min="18" max="20" width="9.28515625" style="230" customWidth="1"/>
    <col min="21" max="21" width="21" style="230" customWidth="1"/>
    <col min="22" max="24" width="8.85546875" style="230" customWidth="1"/>
    <col min="25" max="16384" width="14.42578125" style="230"/>
  </cols>
  <sheetData>
    <row r="1" spans="1:24" ht="13.5" customHeight="1">
      <c r="A1" s="513"/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510"/>
      <c r="U1" s="510"/>
      <c r="V1" s="510"/>
      <c r="W1" s="510"/>
      <c r="X1" s="510"/>
    </row>
    <row r="2" spans="1:24" ht="13.5" customHeight="1">
      <c r="A2" s="513" t="s">
        <v>52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/>
      <c r="V2" s="510"/>
      <c r="W2" s="510"/>
      <c r="X2" s="510"/>
    </row>
    <row r="3" spans="1:24" ht="13.5" customHeight="1">
      <c r="A3" s="513" t="s">
        <v>15</v>
      </c>
      <c r="B3" s="510"/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10"/>
      <c r="T3" s="510"/>
      <c r="U3" s="510"/>
      <c r="V3" s="510"/>
      <c r="W3" s="510"/>
      <c r="X3" s="510"/>
    </row>
    <row r="4" spans="1:24" ht="13.5" hidden="1" customHeight="1">
      <c r="A4" s="509" t="s">
        <v>49</v>
      </c>
      <c r="B4" s="510"/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  <c r="R4" s="510"/>
      <c r="S4" s="510"/>
      <c r="T4" s="510"/>
      <c r="U4" s="510"/>
      <c r="V4" s="510"/>
      <c r="W4" s="510"/>
      <c r="X4" s="510"/>
    </row>
    <row r="5" spans="1:24" ht="13.5" hidden="1" customHeight="1">
      <c r="A5" s="509" t="s">
        <v>51</v>
      </c>
      <c r="B5" s="510"/>
      <c r="C5" s="510"/>
      <c r="D5" s="510"/>
      <c r="E5" s="510"/>
      <c r="F5" s="510"/>
      <c r="G5" s="510"/>
      <c r="H5" s="510"/>
      <c r="I5" s="510"/>
      <c r="J5" s="510"/>
      <c r="K5" s="510"/>
      <c r="L5" s="510"/>
      <c r="M5" s="510"/>
      <c r="N5" s="510"/>
      <c r="O5" s="510"/>
      <c r="P5" s="510"/>
      <c r="Q5" s="510"/>
      <c r="R5" s="510"/>
      <c r="S5" s="510"/>
      <c r="T5" s="510"/>
      <c r="U5" s="510"/>
      <c r="V5" s="510"/>
      <c r="W5" s="510"/>
      <c r="X5" s="510"/>
    </row>
    <row r="6" spans="1:24" ht="13.5" customHeight="1">
      <c r="A6" s="509" t="s">
        <v>50</v>
      </c>
      <c r="B6" s="510"/>
      <c r="C6" s="510"/>
      <c r="D6" s="510"/>
      <c r="E6" s="510"/>
      <c r="F6" s="510"/>
      <c r="G6" s="510"/>
      <c r="H6" s="510"/>
      <c r="I6" s="510"/>
      <c r="J6" s="510"/>
      <c r="K6" s="510"/>
      <c r="L6" s="510"/>
      <c r="M6" s="510"/>
      <c r="N6" s="510"/>
      <c r="O6" s="510"/>
      <c r="P6" s="510"/>
      <c r="Q6" s="510"/>
      <c r="R6" s="510"/>
      <c r="S6" s="510"/>
      <c r="T6" s="510"/>
      <c r="U6" s="510"/>
      <c r="V6" s="510"/>
      <c r="W6" s="510"/>
      <c r="X6" s="510"/>
    </row>
    <row r="7" spans="1:24" ht="13.5" hidden="1" customHeight="1">
      <c r="A7" s="509" t="s">
        <v>59</v>
      </c>
      <c r="B7" s="510"/>
      <c r="C7" s="510"/>
      <c r="D7" s="510"/>
      <c r="E7" s="510"/>
      <c r="F7" s="510"/>
      <c r="G7" s="510"/>
      <c r="H7" s="510"/>
      <c r="I7" s="510"/>
      <c r="J7" s="510"/>
      <c r="K7" s="510"/>
      <c r="L7" s="510"/>
      <c r="M7" s="510"/>
      <c r="N7" s="510"/>
      <c r="O7" s="510"/>
      <c r="P7" s="510"/>
      <c r="Q7" s="510"/>
      <c r="R7" s="510"/>
      <c r="S7" s="510"/>
      <c r="T7" s="510"/>
      <c r="U7" s="510"/>
      <c r="V7" s="510"/>
      <c r="W7" s="510"/>
      <c r="X7" s="510"/>
    </row>
    <row r="8" spans="1:24" ht="13.5" customHeight="1">
      <c r="A8" s="231"/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2"/>
    </row>
    <row r="9" spans="1:24" ht="13.5" customHeight="1">
      <c r="A9" s="233" t="s">
        <v>427</v>
      </c>
      <c r="B9" s="234">
        <v>222</v>
      </c>
      <c r="C9" s="235" t="s">
        <v>625</v>
      </c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2"/>
      <c r="S9" s="232"/>
      <c r="T9" s="232"/>
      <c r="U9" s="232"/>
      <c r="V9" s="232"/>
      <c r="W9" s="232"/>
      <c r="X9" s="232"/>
    </row>
    <row r="10" spans="1:24" ht="13.5" customHeight="1">
      <c r="A10" s="233" t="s">
        <v>0</v>
      </c>
      <c r="B10" s="234">
        <v>8</v>
      </c>
      <c r="C10" s="235" t="s">
        <v>626</v>
      </c>
      <c r="D10" s="236"/>
      <c r="E10" s="236"/>
      <c r="F10" s="236"/>
      <c r="G10" s="236"/>
      <c r="H10" s="236"/>
      <c r="I10" s="236"/>
      <c r="J10" s="236"/>
      <c r="K10" s="236"/>
      <c r="L10" s="235"/>
      <c r="M10" s="235"/>
      <c r="N10" s="235"/>
      <c r="O10" s="235"/>
      <c r="P10" s="235"/>
      <c r="Q10" s="235"/>
      <c r="R10" s="232"/>
      <c r="S10" s="232"/>
      <c r="T10" s="232"/>
      <c r="U10" s="232"/>
      <c r="V10" s="232"/>
      <c r="W10" s="232"/>
      <c r="X10" s="232"/>
    </row>
    <row r="11" spans="1:24" ht="13.5" customHeight="1">
      <c r="A11" s="233" t="s">
        <v>430</v>
      </c>
      <c r="B11" s="234">
        <v>6</v>
      </c>
      <c r="C11" s="235" t="s">
        <v>710</v>
      </c>
      <c r="D11" s="236"/>
      <c r="E11" s="236"/>
      <c r="F11" s="236"/>
      <c r="G11" s="236"/>
      <c r="H11" s="236"/>
      <c r="I11" s="236"/>
      <c r="J11" s="236"/>
      <c r="K11" s="236"/>
      <c r="L11" s="235"/>
      <c r="M11" s="235"/>
      <c r="N11" s="235"/>
      <c r="O11" s="235"/>
      <c r="P11" s="235"/>
      <c r="Q11" s="235"/>
      <c r="R11" s="232"/>
      <c r="S11" s="232"/>
      <c r="T11" s="232"/>
      <c r="U11" s="232"/>
      <c r="V11" s="232"/>
      <c r="W11" s="232"/>
      <c r="X11" s="232"/>
    </row>
    <row r="12" spans="1:24" ht="13.5" customHeight="1">
      <c r="A12" s="233" t="s">
        <v>6</v>
      </c>
      <c r="B12" s="237">
        <v>17</v>
      </c>
      <c r="C12" s="235" t="s">
        <v>642</v>
      </c>
      <c r="D12" s="236"/>
      <c r="E12" s="236"/>
      <c r="F12" s="236"/>
      <c r="G12" s="236"/>
      <c r="H12" s="236"/>
      <c r="I12" s="236"/>
      <c r="J12" s="236"/>
      <c r="K12" s="236"/>
      <c r="L12" s="235"/>
      <c r="M12" s="235"/>
      <c r="N12" s="235"/>
      <c r="O12" s="235"/>
      <c r="P12" s="235"/>
      <c r="Q12" s="235"/>
      <c r="R12" s="232"/>
      <c r="S12" s="232"/>
      <c r="T12" s="232"/>
      <c r="U12" s="232"/>
      <c r="V12" s="232"/>
      <c r="W12" s="232"/>
      <c r="X12" s="232"/>
    </row>
    <row r="13" spans="1:24" ht="13.5" customHeight="1">
      <c r="A13" s="233" t="s">
        <v>416</v>
      </c>
      <c r="B13" s="234">
        <v>10</v>
      </c>
      <c r="C13" s="235" t="s">
        <v>711</v>
      </c>
      <c r="D13" s="236"/>
      <c r="E13" s="236"/>
      <c r="F13" s="236"/>
      <c r="G13" s="236"/>
      <c r="H13" s="236"/>
      <c r="I13" s="236"/>
      <c r="J13" s="236"/>
      <c r="K13" s="236"/>
      <c r="L13" s="235"/>
      <c r="M13" s="235"/>
      <c r="N13" s="235"/>
      <c r="O13" s="235"/>
      <c r="P13" s="235"/>
      <c r="Q13" s="235"/>
      <c r="R13" s="232"/>
      <c r="S13" s="232"/>
      <c r="T13" s="232"/>
      <c r="U13" s="232"/>
      <c r="V13" s="232"/>
      <c r="W13" s="232"/>
      <c r="X13" s="232"/>
    </row>
    <row r="14" spans="1:24" ht="13.5" customHeight="1">
      <c r="A14" s="236"/>
      <c r="B14" s="236"/>
      <c r="C14" s="236"/>
      <c r="D14" s="236"/>
      <c r="E14" s="236"/>
      <c r="F14" s="236"/>
      <c r="G14" s="236"/>
      <c r="H14" s="236"/>
      <c r="I14" s="236"/>
      <c r="J14" s="236"/>
      <c r="K14" s="236"/>
      <c r="L14" s="235"/>
      <c r="M14" s="235"/>
      <c r="N14" s="235"/>
      <c r="O14" s="235"/>
      <c r="P14" s="235"/>
      <c r="Q14" s="235"/>
      <c r="R14" s="232"/>
      <c r="S14" s="232"/>
      <c r="T14" s="232"/>
      <c r="U14" s="232"/>
      <c r="V14" s="232"/>
      <c r="W14" s="232"/>
      <c r="X14" s="232"/>
    </row>
    <row r="15" spans="1:24" ht="13.5" customHeight="1">
      <c r="A15" s="509" t="s">
        <v>3</v>
      </c>
      <c r="B15" s="510"/>
      <c r="C15" s="510"/>
      <c r="D15" s="510"/>
      <c r="E15" s="510"/>
      <c r="F15" s="510"/>
      <c r="G15" s="510"/>
      <c r="H15" s="510"/>
      <c r="I15" s="510"/>
      <c r="J15" s="510"/>
      <c r="K15" s="510"/>
      <c r="L15" s="510"/>
      <c r="M15" s="510"/>
      <c r="N15" s="510"/>
      <c r="O15" s="510"/>
      <c r="P15" s="510"/>
      <c r="Q15" s="510"/>
      <c r="R15" s="510"/>
      <c r="S15" s="510"/>
      <c r="T15" s="510"/>
      <c r="U15" s="510"/>
      <c r="V15" s="510"/>
      <c r="W15" s="510"/>
      <c r="X15" s="510"/>
    </row>
    <row r="16" spans="1:24" ht="34.5" customHeight="1">
      <c r="A16" s="511" t="s">
        <v>644</v>
      </c>
      <c r="B16" s="510"/>
      <c r="C16" s="510"/>
      <c r="D16" s="510"/>
      <c r="E16" s="510"/>
      <c r="F16" s="510"/>
      <c r="G16" s="510"/>
      <c r="H16" s="510"/>
      <c r="I16" s="510"/>
      <c r="J16" s="510"/>
      <c r="K16" s="510"/>
      <c r="L16" s="510"/>
      <c r="M16" s="510"/>
      <c r="N16" s="510"/>
      <c r="O16" s="510"/>
      <c r="P16" s="510"/>
      <c r="Q16" s="510"/>
      <c r="R16" s="510"/>
      <c r="S16" s="510"/>
      <c r="T16" s="510"/>
      <c r="U16" s="510"/>
      <c r="V16" s="510"/>
      <c r="W16" s="510"/>
      <c r="X16" s="510"/>
    </row>
    <row r="17" spans="1:24" ht="13.5" customHeight="1">
      <c r="A17" s="235"/>
      <c r="B17" s="235"/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2"/>
      <c r="S17" s="232"/>
      <c r="T17" s="232"/>
      <c r="U17" s="232"/>
      <c r="V17" s="232"/>
      <c r="W17" s="232"/>
      <c r="X17" s="232"/>
    </row>
    <row r="18" spans="1:24" ht="12.75" customHeight="1">
      <c r="A18" s="505" t="s">
        <v>4</v>
      </c>
      <c r="B18" s="503"/>
      <c r="C18" s="504"/>
      <c r="D18" s="512" t="s">
        <v>7</v>
      </c>
      <c r="E18" s="512" t="s">
        <v>17</v>
      </c>
      <c r="F18" s="508" t="s">
        <v>18</v>
      </c>
      <c r="G18" s="504"/>
      <c r="H18" s="508" t="s">
        <v>19</v>
      </c>
      <c r="I18" s="504"/>
      <c r="J18" s="505" t="s">
        <v>13</v>
      </c>
      <c r="K18" s="504"/>
      <c r="L18" s="505" t="s">
        <v>9</v>
      </c>
      <c r="M18" s="504"/>
      <c r="N18" s="505" t="s">
        <v>12</v>
      </c>
      <c r="O18" s="504"/>
      <c r="P18" s="505" t="s">
        <v>14</v>
      </c>
      <c r="Q18" s="504"/>
      <c r="R18" s="505" t="s">
        <v>27</v>
      </c>
      <c r="S18" s="503"/>
      <c r="T18" s="504"/>
      <c r="U18" s="506" t="s">
        <v>28</v>
      </c>
      <c r="V18" s="508" t="s">
        <v>30</v>
      </c>
      <c r="W18" s="503"/>
      <c r="X18" s="504"/>
    </row>
    <row r="19" spans="1:24" ht="19.5" customHeight="1">
      <c r="A19" s="238" t="s">
        <v>16</v>
      </c>
      <c r="B19" s="505" t="s">
        <v>5</v>
      </c>
      <c r="C19" s="504"/>
      <c r="D19" s="507"/>
      <c r="E19" s="507"/>
      <c r="F19" s="239" t="s">
        <v>20</v>
      </c>
      <c r="G19" s="239" t="s">
        <v>21</v>
      </c>
      <c r="H19" s="239" t="s">
        <v>22</v>
      </c>
      <c r="I19" s="239" t="s">
        <v>23</v>
      </c>
      <c r="J19" s="240" t="s">
        <v>10</v>
      </c>
      <c r="K19" s="240" t="s">
        <v>11</v>
      </c>
      <c r="L19" s="240" t="s">
        <v>10</v>
      </c>
      <c r="M19" s="240" t="s">
        <v>11</v>
      </c>
      <c r="N19" s="240" t="s">
        <v>10</v>
      </c>
      <c r="O19" s="240" t="s">
        <v>11</v>
      </c>
      <c r="P19" s="240" t="s">
        <v>10</v>
      </c>
      <c r="Q19" s="240" t="s">
        <v>11</v>
      </c>
      <c r="R19" s="240" t="s">
        <v>10</v>
      </c>
      <c r="S19" s="240" t="s">
        <v>11</v>
      </c>
      <c r="T19" s="240" t="s">
        <v>29</v>
      </c>
      <c r="U19" s="507"/>
      <c r="V19" s="239" t="s">
        <v>31</v>
      </c>
      <c r="W19" s="239" t="s">
        <v>32</v>
      </c>
      <c r="X19" s="239" t="s">
        <v>33</v>
      </c>
    </row>
    <row r="20" spans="1:24" ht="51" customHeight="1">
      <c r="A20" s="241">
        <v>1</v>
      </c>
      <c r="B20" s="500" t="s">
        <v>712</v>
      </c>
      <c r="C20" s="501"/>
      <c r="D20" s="242" t="s">
        <v>88</v>
      </c>
      <c r="E20" s="243">
        <v>10</v>
      </c>
      <c r="F20" s="244">
        <f t="shared" ref="F20:F26" si="0">$F$29*E20/100</f>
        <v>83927.5</v>
      </c>
      <c r="G20" s="244">
        <f t="shared" ref="G20:G26" si="1">$G$29*E20/100</f>
        <v>71251.100000000006</v>
      </c>
      <c r="H20" s="245">
        <f t="shared" ref="H20:I26" si="2">J20+L20+N20+P20</f>
        <v>4</v>
      </c>
      <c r="I20" s="245">
        <f t="shared" si="2"/>
        <v>2</v>
      </c>
      <c r="J20" s="245">
        <v>2</v>
      </c>
      <c r="K20" s="246">
        <v>2</v>
      </c>
      <c r="L20" s="245">
        <v>1</v>
      </c>
      <c r="M20" s="246">
        <v>0</v>
      </c>
      <c r="N20" s="247">
        <v>1</v>
      </c>
      <c r="O20" s="248">
        <v>0</v>
      </c>
      <c r="P20" s="249"/>
      <c r="Q20" s="249"/>
      <c r="R20" s="250">
        <f t="shared" ref="R20:S26" si="3">J20+L20+N20+P20</f>
        <v>4</v>
      </c>
      <c r="S20" s="250">
        <f t="shared" si="3"/>
        <v>2</v>
      </c>
      <c r="T20" s="250">
        <f t="shared" ref="T20:T26" si="4">S20-R20</f>
        <v>-2</v>
      </c>
      <c r="U20" s="251" t="s">
        <v>725</v>
      </c>
      <c r="V20" s="249">
        <f>O20/N20*100</f>
        <v>0</v>
      </c>
      <c r="W20" s="249">
        <f t="shared" ref="W20:W26" si="5">G20/F20*100</f>
        <v>84.896011438443892</v>
      </c>
      <c r="X20" s="249">
        <f t="shared" ref="X20:X26" si="6">V20/W20*100</f>
        <v>0</v>
      </c>
    </row>
    <row r="21" spans="1:24" ht="66" customHeight="1">
      <c r="A21" s="241">
        <v>2</v>
      </c>
      <c r="B21" s="500" t="s">
        <v>713</v>
      </c>
      <c r="C21" s="501"/>
      <c r="D21" s="242" t="s">
        <v>714</v>
      </c>
      <c r="E21" s="243">
        <v>20</v>
      </c>
      <c r="F21" s="244">
        <f t="shared" si="0"/>
        <v>167855</v>
      </c>
      <c r="G21" s="244">
        <f t="shared" si="1"/>
        <v>142502.20000000001</v>
      </c>
      <c r="H21" s="245">
        <f t="shared" si="2"/>
        <v>320</v>
      </c>
      <c r="I21" s="245">
        <f t="shared" si="2"/>
        <v>293</v>
      </c>
      <c r="J21" s="245">
        <v>100</v>
      </c>
      <c r="K21" s="246">
        <v>100</v>
      </c>
      <c r="L21" s="245">
        <v>100</v>
      </c>
      <c r="M21" s="246">
        <v>73</v>
      </c>
      <c r="N21" s="247">
        <v>120</v>
      </c>
      <c r="O21" s="248">
        <v>120</v>
      </c>
      <c r="P21" s="249"/>
      <c r="Q21" s="249"/>
      <c r="R21" s="250">
        <f t="shared" si="3"/>
        <v>320</v>
      </c>
      <c r="S21" s="250">
        <f t="shared" si="3"/>
        <v>293</v>
      </c>
      <c r="T21" s="250">
        <f t="shared" si="4"/>
        <v>-27</v>
      </c>
      <c r="U21" s="251"/>
      <c r="V21" s="249">
        <f t="shared" ref="V21:V29" si="7">O21/N21*100</f>
        <v>100</v>
      </c>
      <c r="W21" s="249">
        <f t="shared" si="5"/>
        <v>84.896011438443892</v>
      </c>
      <c r="X21" s="249">
        <f t="shared" si="6"/>
        <v>117.79116392589026</v>
      </c>
    </row>
    <row r="22" spans="1:24" ht="63.75" customHeight="1">
      <c r="A22" s="241">
        <v>3</v>
      </c>
      <c r="B22" s="500" t="s">
        <v>715</v>
      </c>
      <c r="C22" s="501"/>
      <c r="D22" s="242" t="s">
        <v>298</v>
      </c>
      <c r="E22" s="243">
        <v>15</v>
      </c>
      <c r="F22" s="244">
        <f t="shared" si="0"/>
        <v>125891.25</v>
      </c>
      <c r="G22" s="244">
        <f t="shared" si="1"/>
        <v>106876.65</v>
      </c>
      <c r="H22" s="245">
        <f t="shared" si="2"/>
        <v>30</v>
      </c>
      <c r="I22" s="245">
        <f t="shared" si="2"/>
        <v>9</v>
      </c>
      <c r="J22" s="245">
        <v>10</v>
      </c>
      <c r="K22" s="246">
        <v>1</v>
      </c>
      <c r="L22" s="245">
        <v>10</v>
      </c>
      <c r="M22" s="246">
        <v>4</v>
      </c>
      <c r="N22" s="247">
        <v>10</v>
      </c>
      <c r="O22" s="248">
        <v>4</v>
      </c>
      <c r="P22" s="249"/>
      <c r="Q22" s="249"/>
      <c r="R22" s="250">
        <f t="shared" si="3"/>
        <v>30</v>
      </c>
      <c r="S22" s="250">
        <f t="shared" si="3"/>
        <v>9</v>
      </c>
      <c r="T22" s="250">
        <f t="shared" si="4"/>
        <v>-21</v>
      </c>
      <c r="U22" s="251" t="s">
        <v>716</v>
      </c>
      <c r="V22" s="249">
        <f t="shared" si="7"/>
        <v>40</v>
      </c>
      <c r="W22" s="249">
        <f t="shared" si="5"/>
        <v>84.896011438443892</v>
      </c>
      <c r="X22" s="249">
        <f t="shared" si="6"/>
        <v>47.116465570356105</v>
      </c>
    </row>
    <row r="23" spans="1:24" ht="51" customHeight="1">
      <c r="A23" s="241">
        <v>4</v>
      </c>
      <c r="B23" s="500" t="s">
        <v>717</v>
      </c>
      <c r="C23" s="501"/>
      <c r="D23" s="242" t="s">
        <v>718</v>
      </c>
      <c r="E23" s="243">
        <v>10</v>
      </c>
      <c r="F23" s="244">
        <f t="shared" si="0"/>
        <v>83927.5</v>
      </c>
      <c r="G23" s="244">
        <f t="shared" si="1"/>
        <v>71251.100000000006</v>
      </c>
      <c r="H23" s="245">
        <f t="shared" si="2"/>
        <v>5</v>
      </c>
      <c r="I23" s="245">
        <f t="shared" si="2"/>
        <v>10</v>
      </c>
      <c r="J23" s="245">
        <v>1</v>
      </c>
      <c r="K23" s="246">
        <v>1</v>
      </c>
      <c r="L23" s="245">
        <v>2</v>
      </c>
      <c r="M23" s="246">
        <v>7</v>
      </c>
      <c r="N23" s="247">
        <v>2</v>
      </c>
      <c r="O23" s="248">
        <v>2</v>
      </c>
      <c r="P23" s="249"/>
      <c r="Q23" s="249"/>
      <c r="R23" s="250">
        <f t="shared" si="3"/>
        <v>5</v>
      </c>
      <c r="S23" s="250">
        <f t="shared" si="3"/>
        <v>10</v>
      </c>
      <c r="T23" s="250">
        <f t="shared" si="4"/>
        <v>5</v>
      </c>
      <c r="U23" s="251"/>
      <c r="V23" s="249">
        <f t="shared" si="7"/>
        <v>100</v>
      </c>
      <c r="W23" s="249">
        <f t="shared" si="5"/>
        <v>84.896011438443892</v>
      </c>
      <c r="X23" s="249">
        <f t="shared" si="6"/>
        <v>117.79116392589026</v>
      </c>
    </row>
    <row r="24" spans="1:24" ht="90" customHeight="1">
      <c r="A24" s="241">
        <v>5</v>
      </c>
      <c r="B24" s="500" t="s">
        <v>719</v>
      </c>
      <c r="C24" s="501"/>
      <c r="D24" s="242" t="s">
        <v>96</v>
      </c>
      <c r="E24" s="243">
        <v>10</v>
      </c>
      <c r="F24" s="244">
        <f t="shared" si="0"/>
        <v>83927.5</v>
      </c>
      <c r="G24" s="244">
        <f t="shared" si="1"/>
        <v>71251.100000000006</v>
      </c>
      <c r="H24" s="245">
        <f t="shared" si="2"/>
        <v>44</v>
      </c>
      <c r="I24" s="245">
        <f t="shared" si="2"/>
        <v>21</v>
      </c>
      <c r="J24" s="245">
        <v>7</v>
      </c>
      <c r="K24" s="246">
        <v>0</v>
      </c>
      <c r="L24" s="245">
        <v>14</v>
      </c>
      <c r="M24" s="246">
        <v>0</v>
      </c>
      <c r="N24" s="247">
        <v>23</v>
      </c>
      <c r="O24" s="248">
        <v>21</v>
      </c>
      <c r="P24" s="249"/>
      <c r="Q24" s="249"/>
      <c r="R24" s="250">
        <f t="shared" si="3"/>
        <v>44</v>
      </c>
      <c r="S24" s="250">
        <f t="shared" si="3"/>
        <v>21</v>
      </c>
      <c r="T24" s="250">
        <f t="shared" si="4"/>
        <v>-23</v>
      </c>
      <c r="U24" s="251" t="s">
        <v>720</v>
      </c>
      <c r="V24" s="249">
        <f t="shared" si="7"/>
        <v>91.304347826086953</v>
      </c>
      <c r="W24" s="249">
        <f t="shared" si="5"/>
        <v>84.896011438443892</v>
      </c>
      <c r="X24" s="249">
        <f t="shared" si="6"/>
        <v>107.54845401929111</v>
      </c>
    </row>
    <row r="25" spans="1:24" ht="87.75" customHeight="1">
      <c r="A25" s="241">
        <v>6</v>
      </c>
      <c r="B25" s="500" t="s">
        <v>721</v>
      </c>
      <c r="C25" s="501"/>
      <c r="D25" s="242" t="s">
        <v>722</v>
      </c>
      <c r="E25" s="243">
        <v>20</v>
      </c>
      <c r="F25" s="244">
        <f t="shared" si="0"/>
        <v>167855</v>
      </c>
      <c r="G25" s="244">
        <f t="shared" si="1"/>
        <v>142502.20000000001</v>
      </c>
      <c r="H25" s="245">
        <f t="shared" si="2"/>
        <v>75</v>
      </c>
      <c r="I25" s="245">
        <f t="shared" si="2"/>
        <v>12</v>
      </c>
      <c r="J25" s="245">
        <v>20</v>
      </c>
      <c r="K25" s="246">
        <v>2</v>
      </c>
      <c r="L25" s="245">
        <v>25</v>
      </c>
      <c r="M25" s="246">
        <v>5</v>
      </c>
      <c r="N25" s="247">
        <v>30</v>
      </c>
      <c r="O25" s="248">
        <v>5</v>
      </c>
      <c r="P25" s="249"/>
      <c r="Q25" s="249"/>
      <c r="R25" s="250">
        <f t="shared" si="3"/>
        <v>75</v>
      </c>
      <c r="S25" s="250">
        <f t="shared" si="3"/>
        <v>12</v>
      </c>
      <c r="T25" s="250">
        <f t="shared" si="4"/>
        <v>-63</v>
      </c>
      <c r="U25" s="251" t="s">
        <v>723</v>
      </c>
      <c r="V25" s="249">
        <f t="shared" si="7"/>
        <v>16.666666666666664</v>
      </c>
      <c r="W25" s="249">
        <f t="shared" si="5"/>
        <v>84.896011438443892</v>
      </c>
      <c r="X25" s="249">
        <f t="shared" si="6"/>
        <v>19.631860654315041</v>
      </c>
    </row>
    <row r="26" spans="1:24" ht="36" customHeight="1">
      <c r="A26" s="241">
        <v>7</v>
      </c>
      <c r="B26" s="500" t="s">
        <v>724</v>
      </c>
      <c r="C26" s="501"/>
      <c r="D26" s="242" t="s">
        <v>280</v>
      </c>
      <c r="E26" s="243">
        <v>15</v>
      </c>
      <c r="F26" s="244">
        <f t="shared" si="0"/>
        <v>125891.25</v>
      </c>
      <c r="G26" s="244">
        <f t="shared" si="1"/>
        <v>106876.65</v>
      </c>
      <c r="H26" s="245">
        <f t="shared" si="2"/>
        <v>260</v>
      </c>
      <c r="I26" s="245">
        <f t="shared" si="2"/>
        <v>260</v>
      </c>
      <c r="J26" s="245">
        <v>100</v>
      </c>
      <c r="K26" s="246">
        <v>100</v>
      </c>
      <c r="L26" s="245">
        <v>120</v>
      </c>
      <c r="M26" s="246">
        <v>120</v>
      </c>
      <c r="N26" s="247">
        <v>40</v>
      </c>
      <c r="O26" s="248">
        <v>40</v>
      </c>
      <c r="P26" s="249"/>
      <c r="Q26" s="249"/>
      <c r="R26" s="250">
        <f t="shared" si="3"/>
        <v>260</v>
      </c>
      <c r="S26" s="250">
        <f t="shared" si="3"/>
        <v>260</v>
      </c>
      <c r="T26" s="250">
        <f t="shared" si="4"/>
        <v>0</v>
      </c>
      <c r="U26" s="252"/>
      <c r="V26" s="249">
        <f t="shared" si="7"/>
        <v>100</v>
      </c>
      <c r="W26" s="249">
        <f t="shared" si="5"/>
        <v>84.896011438443892</v>
      </c>
      <c r="X26" s="249">
        <f t="shared" si="6"/>
        <v>117.79116392589026</v>
      </c>
    </row>
    <row r="27" spans="1:24" ht="42" customHeight="1">
      <c r="A27" s="241"/>
      <c r="B27" s="500"/>
      <c r="C27" s="501"/>
      <c r="D27" s="242"/>
      <c r="E27" s="243"/>
      <c r="F27" s="253"/>
      <c r="G27" s="253"/>
      <c r="H27" s="245"/>
      <c r="I27" s="245"/>
      <c r="J27" s="245"/>
      <c r="K27" s="246"/>
      <c r="L27" s="245"/>
      <c r="M27" s="246"/>
      <c r="N27" s="247"/>
      <c r="O27" s="248"/>
      <c r="P27" s="249"/>
      <c r="Q27" s="249"/>
      <c r="R27" s="250"/>
      <c r="S27" s="250"/>
      <c r="T27" s="250"/>
      <c r="U27" s="252"/>
      <c r="V27" s="249"/>
      <c r="W27" s="249"/>
      <c r="X27" s="249"/>
    </row>
    <row r="28" spans="1:24" ht="55.5" customHeight="1">
      <c r="A28" s="241"/>
      <c r="B28" s="500"/>
      <c r="C28" s="501"/>
      <c r="D28" s="242"/>
      <c r="E28" s="241"/>
      <c r="F28" s="253"/>
      <c r="G28" s="253"/>
      <c r="H28" s="245"/>
      <c r="I28" s="245"/>
      <c r="J28" s="245"/>
      <c r="K28" s="246"/>
      <c r="L28" s="245"/>
      <c r="M28" s="246"/>
      <c r="N28" s="247"/>
      <c r="O28" s="248"/>
      <c r="P28" s="249"/>
      <c r="Q28" s="249"/>
      <c r="R28" s="250"/>
      <c r="S28" s="250"/>
      <c r="T28" s="250"/>
      <c r="U28" s="254"/>
      <c r="V28" s="249"/>
      <c r="W28" s="249"/>
      <c r="X28" s="249"/>
    </row>
    <row r="29" spans="1:24" ht="36.75" customHeight="1">
      <c r="A29" s="502" t="s">
        <v>24</v>
      </c>
      <c r="B29" s="503"/>
      <c r="C29" s="504"/>
      <c r="D29" s="243"/>
      <c r="E29" s="243">
        <f>SUM(E20:E28)</f>
        <v>100</v>
      </c>
      <c r="F29" s="255">
        <v>839275</v>
      </c>
      <c r="G29" s="256">
        <v>712511</v>
      </c>
      <c r="H29" s="241">
        <f t="shared" ref="H29:Q29" si="8">SUM(H20:H28)</f>
        <v>738</v>
      </c>
      <c r="I29" s="241">
        <f t="shared" si="8"/>
        <v>607</v>
      </c>
      <c r="J29" s="241">
        <f t="shared" si="8"/>
        <v>240</v>
      </c>
      <c r="K29" s="241">
        <f t="shared" si="8"/>
        <v>206</v>
      </c>
      <c r="L29" s="241">
        <f t="shared" si="8"/>
        <v>272</v>
      </c>
      <c r="M29" s="241">
        <f t="shared" si="8"/>
        <v>209</v>
      </c>
      <c r="N29" s="241">
        <f t="shared" si="8"/>
        <v>226</v>
      </c>
      <c r="O29" s="241">
        <f t="shared" si="8"/>
        <v>192</v>
      </c>
      <c r="P29" s="241">
        <f t="shared" si="8"/>
        <v>0</v>
      </c>
      <c r="Q29" s="241">
        <f t="shared" si="8"/>
        <v>0</v>
      </c>
      <c r="R29" s="245">
        <f>J29+L29+N29+P29</f>
        <v>738</v>
      </c>
      <c r="S29" s="245">
        <f>K29+M29+O29+Q29</f>
        <v>607</v>
      </c>
      <c r="T29" s="245">
        <f>S29-R29</f>
        <v>-131</v>
      </c>
      <c r="U29" s="245"/>
      <c r="V29" s="249">
        <f t="shared" si="7"/>
        <v>84.955752212389385</v>
      </c>
      <c r="W29" s="249">
        <f>G29/F29*100</f>
        <v>84.896011438443892</v>
      </c>
      <c r="X29" s="249">
        <f>V29/W29*100</f>
        <v>100.07036935296874</v>
      </c>
    </row>
    <row r="30" spans="1:24" ht="14.25" customHeight="1">
      <c r="A30" s="235"/>
      <c r="B30" s="235"/>
      <c r="C30" s="235"/>
      <c r="D30" s="235"/>
      <c r="E30" s="235"/>
      <c r="F30" s="257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235"/>
      <c r="U30" s="235"/>
      <c r="V30" s="235"/>
      <c r="W30" s="235"/>
      <c r="X30" s="235"/>
    </row>
    <row r="31" spans="1:24" ht="14.25" customHeight="1">
      <c r="A31" s="235"/>
      <c r="B31" s="258" t="s">
        <v>25</v>
      </c>
      <c r="C31" s="235"/>
      <c r="D31" s="235"/>
      <c r="E31" s="235"/>
      <c r="F31" s="257"/>
      <c r="G31" s="235"/>
      <c r="H31" s="235" t="s">
        <v>26</v>
      </c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</row>
    <row r="32" spans="1:24" ht="13.5" customHeight="1">
      <c r="A32" s="232"/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</row>
    <row r="33" spans="1:24" ht="13.5" customHeight="1">
      <c r="A33" s="232"/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</row>
    <row r="34" spans="1:24" ht="13.5" customHeight="1">
      <c r="A34" s="232"/>
      <c r="B34" s="232"/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</row>
    <row r="35" spans="1:24" ht="13.5" customHeight="1">
      <c r="A35" s="232"/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</row>
    <row r="36" spans="1:24" ht="13.5" customHeight="1">
      <c r="A36" s="232"/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</row>
    <row r="37" spans="1:24" ht="13.5" customHeight="1">
      <c r="A37" s="232"/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</row>
    <row r="38" spans="1:24" ht="13.5" customHeight="1">
      <c r="A38" s="232"/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</row>
    <row r="39" spans="1:24" ht="13.5" customHeight="1">
      <c r="A39" s="232"/>
      <c r="B39" s="232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</row>
    <row r="40" spans="1:24" ht="13.5" customHeight="1">
      <c r="A40" s="232"/>
      <c r="B40" s="232"/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</row>
    <row r="41" spans="1:24" ht="13.5" customHeight="1">
      <c r="A41" s="232"/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</row>
    <row r="42" spans="1:24" ht="13.5" customHeight="1">
      <c r="A42" s="232"/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</row>
    <row r="43" spans="1:24" ht="13.5" customHeight="1">
      <c r="A43" s="232"/>
      <c r="B43" s="232"/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T43" s="232"/>
      <c r="U43" s="232"/>
      <c r="V43" s="232"/>
      <c r="W43" s="232"/>
      <c r="X43" s="232"/>
    </row>
    <row r="44" spans="1:24" ht="13.5" customHeight="1">
      <c r="A44" s="232"/>
      <c r="B44" s="232"/>
      <c r="C44" s="232"/>
      <c r="D44" s="232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</row>
    <row r="45" spans="1:24" ht="13.5" customHeight="1">
      <c r="A45" s="232"/>
      <c r="B45" s="232"/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</row>
    <row r="46" spans="1:24" ht="13.5" customHeight="1">
      <c r="A46" s="232"/>
      <c r="B46" s="232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</row>
    <row r="47" spans="1:24" ht="13.5" customHeight="1">
      <c r="A47" s="232"/>
      <c r="B47" s="232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</row>
    <row r="48" spans="1:24" ht="13.5" customHeight="1">
      <c r="A48" s="232"/>
      <c r="B48" s="232"/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</row>
    <row r="49" spans="1:24" ht="13.5" customHeight="1">
      <c r="A49" s="232"/>
      <c r="B49" s="232"/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</row>
    <row r="50" spans="1:24" ht="13.5" customHeight="1">
      <c r="A50" s="232"/>
      <c r="B50" s="232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</row>
    <row r="51" spans="1:24" ht="13.5" customHeight="1">
      <c r="A51" s="232"/>
      <c r="B51" s="232"/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2"/>
      <c r="U51" s="232"/>
      <c r="V51" s="232"/>
      <c r="W51" s="232"/>
      <c r="X51" s="232"/>
    </row>
    <row r="52" spans="1:24" ht="13.5" customHeight="1">
      <c r="A52" s="232"/>
      <c r="B52" s="232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</row>
    <row r="53" spans="1:24" ht="13.5" customHeight="1">
      <c r="A53" s="232"/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</row>
    <row r="54" spans="1:24" ht="13.5" customHeight="1">
      <c r="A54" s="232"/>
      <c r="B54" s="232"/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2"/>
      <c r="W54" s="232"/>
      <c r="X54" s="232"/>
    </row>
    <row r="55" spans="1:24" ht="13.5" customHeight="1">
      <c r="A55" s="232"/>
      <c r="B55" s="232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</row>
    <row r="56" spans="1:24" ht="13.5" customHeight="1">
      <c r="A56" s="232"/>
      <c r="B56" s="232"/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2"/>
      <c r="W56" s="232"/>
      <c r="X56" s="232"/>
    </row>
    <row r="57" spans="1:24" ht="13.5" customHeight="1">
      <c r="A57" s="232"/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</row>
    <row r="58" spans="1:24" ht="13.5" customHeight="1">
      <c r="A58" s="232"/>
      <c r="B58" s="232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2"/>
      <c r="W58" s="232"/>
      <c r="X58" s="232"/>
    </row>
    <row r="59" spans="1:24" ht="13.5" customHeight="1">
      <c r="A59" s="232"/>
      <c r="B59" s="232"/>
      <c r="C59" s="232"/>
      <c r="D59" s="232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2"/>
      <c r="W59" s="232"/>
      <c r="X59" s="232"/>
    </row>
    <row r="60" spans="1:24" ht="13.5" customHeight="1">
      <c r="A60" s="232"/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</row>
    <row r="61" spans="1:24" ht="13.5" customHeight="1">
      <c r="A61" s="232"/>
      <c r="B61" s="232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32"/>
      <c r="V61" s="232"/>
      <c r="W61" s="232"/>
      <c r="X61" s="232"/>
    </row>
    <row r="62" spans="1:24" ht="13.5" customHeight="1">
      <c r="A62" s="232"/>
      <c r="B62" s="232"/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2"/>
      <c r="W62" s="232"/>
      <c r="X62" s="232"/>
    </row>
    <row r="63" spans="1:24" ht="13.5" customHeight="1">
      <c r="A63" s="232"/>
      <c r="B63" s="232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</row>
    <row r="64" spans="1:24" ht="13.5" customHeight="1">
      <c r="A64" s="232"/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</row>
    <row r="65" spans="1:24" ht="13.5" customHeight="1">
      <c r="A65" s="232"/>
      <c r="B65" s="232"/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2"/>
    </row>
    <row r="66" spans="1:24" ht="13.5" customHeight="1">
      <c r="A66" s="232"/>
      <c r="B66" s="232"/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  <c r="R66" s="232"/>
      <c r="S66" s="232"/>
      <c r="T66" s="232"/>
      <c r="U66" s="232"/>
      <c r="V66" s="232"/>
      <c r="W66" s="232"/>
      <c r="X66" s="232"/>
    </row>
    <row r="67" spans="1:24" ht="13.5" customHeight="1">
      <c r="A67" s="232"/>
      <c r="B67" s="232"/>
      <c r="C67" s="232"/>
      <c r="D67" s="232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232"/>
      <c r="U67" s="232"/>
      <c r="V67" s="232"/>
      <c r="W67" s="232"/>
      <c r="X67" s="232"/>
    </row>
    <row r="68" spans="1:24" ht="13.5" customHeight="1">
      <c r="A68" s="232"/>
      <c r="B68" s="232"/>
      <c r="C68" s="232"/>
      <c r="D68" s="232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  <c r="R68" s="232"/>
      <c r="S68" s="232"/>
      <c r="T68" s="232"/>
      <c r="U68" s="232"/>
      <c r="V68" s="232"/>
      <c r="W68" s="232"/>
      <c r="X68" s="232"/>
    </row>
    <row r="69" spans="1:24" ht="13.5" customHeight="1">
      <c r="A69" s="232"/>
      <c r="B69" s="232"/>
      <c r="C69" s="232"/>
      <c r="D69" s="232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  <c r="R69" s="232"/>
      <c r="S69" s="232"/>
      <c r="T69" s="232"/>
      <c r="U69" s="232"/>
      <c r="V69" s="232"/>
      <c r="W69" s="232"/>
      <c r="X69" s="232"/>
    </row>
    <row r="70" spans="1:24" ht="13.5" customHeight="1">
      <c r="A70" s="232"/>
      <c r="B70" s="232"/>
      <c r="C70" s="232"/>
      <c r="D70" s="232"/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  <c r="R70" s="232"/>
      <c r="S70" s="232"/>
      <c r="T70" s="232"/>
      <c r="U70" s="232"/>
      <c r="V70" s="232"/>
      <c r="W70" s="232"/>
      <c r="X70" s="232"/>
    </row>
    <row r="71" spans="1:24" ht="13.5" customHeight="1">
      <c r="A71" s="232"/>
      <c r="B71" s="232"/>
      <c r="C71" s="232"/>
      <c r="D71" s="232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  <c r="R71" s="232"/>
      <c r="S71" s="232"/>
      <c r="T71" s="232"/>
      <c r="U71" s="232"/>
      <c r="V71" s="232"/>
      <c r="W71" s="232"/>
      <c r="X71" s="232"/>
    </row>
    <row r="72" spans="1:24" ht="13.5" customHeight="1">
      <c r="A72" s="232"/>
      <c r="B72" s="232"/>
      <c r="C72" s="232"/>
      <c r="D72" s="232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  <c r="R72" s="232"/>
      <c r="S72" s="232"/>
      <c r="T72" s="232"/>
      <c r="U72" s="232"/>
      <c r="V72" s="232"/>
      <c r="W72" s="232"/>
      <c r="X72" s="232"/>
    </row>
    <row r="73" spans="1:24" ht="13.5" customHeight="1">
      <c r="A73" s="232"/>
      <c r="B73" s="232"/>
      <c r="C73" s="232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</row>
    <row r="74" spans="1:24" ht="13.5" customHeight="1">
      <c r="A74" s="232"/>
      <c r="B74" s="232"/>
      <c r="C74" s="232"/>
      <c r="D74" s="232"/>
      <c r="E74" s="232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  <c r="R74" s="232"/>
      <c r="S74" s="232"/>
      <c r="T74" s="232"/>
      <c r="U74" s="232"/>
      <c r="V74" s="232"/>
      <c r="W74" s="232"/>
      <c r="X74" s="232"/>
    </row>
    <row r="75" spans="1:24" ht="13.5" customHeight="1">
      <c r="A75" s="232"/>
      <c r="B75" s="232"/>
      <c r="C75" s="232"/>
      <c r="D75" s="232"/>
      <c r="E75" s="232"/>
      <c r="F75" s="232"/>
      <c r="G75" s="232"/>
      <c r="H75" s="232"/>
      <c r="I75" s="232"/>
      <c r="J75" s="232"/>
      <c r="K75" s="232"/>
      <c r="L75" s="232"/>
      <c r="M75" s="232"/>
      <c r="N75" s="232"/>
      <c r="O75" s="232"/>
      <c r="P75" s="232"/>
      <c r="Q75" s="232"/>
      <c r="R75" s="232"/>
      <c r="S75" s="232"/>
      <c r="T75" s="232"/>
      <c r="U75" s="232"/>
      <c r="V75" s="232"/>
      <c r="W75" s="232"/>
      <c r="X75" s="232"/>
    </row>
    <row r="76" spans="1:24" ht="13.5" customHeight="1">
      <c r="A76" s="232"/>
      <c r="B76" s="232"/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232"/>
      <c r="S76" s="232"/>
      <c r="T76" s="232"/>
      <c r="U76" s="232"/>
      <c r="V76" s="232"/>
      <c r="W76" s="232"/>
      <c r="X76" s="232"/>
    </row>
    <row r="77" spans="1:24" ht="13.5" customHeight="1">
      <c r="A77" s="232"/>
      <c r="B77" s="232"/>
      <c r="C77" s="232"/>
      <c r="D77" s="232"/>
      <c r="E77" s="232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</row>
    <row r="78" spans="1:24" ht="13.5" customHeight="1">
      <c r="A78" s="232"/>
      <c r="B78" s="232"/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</row>
    <row r="79" spans="1:24" ht="13.5" customHeight="1">
      <c r="A79" s="232"/>
      <c r="B79" s="232"/>
      <c r="C79" s="232"/>
      <c r="D79" s="232"/>
      <c r="E79" s="232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</row>
    <row r="80" spans="1:24" ht="13.5" customHeight="1">
      <c r="A80" s="232"/>
      <c r="B80" s="232"/>
      <c r="C80" s="232"/>
      <c r="D80" s="232"/>
      <c r="E80" s="232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</row>
    <row r="81" spans="1:24" ht="13.5" customHeight="1">
      <c r="A81" s="232"/>
      <c r="B81" s="232"/>
      <c r="C81" s="232"/>
      <c r="D81" s="232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</row>
    <row r="82" spans="1:24" ht="13.5" customHeight="1">
      <c r="A82" s="232"/>
      <c r="B82" s="232"/>
      <c r="C82" s="232"/>
      <c r="D82" s="232"/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</row>
    <row r="83" spans="1:24" ht="13.5" customHeight="1">
      <c r="A83" s="232"/>
      <c r="B83" s="232"/>
      <c r="C83" s="232"/>
      <c r="D83" s="232"/>
      <c r="E83" s="232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  <c r="R83" s="232"/>
      <c r="S83" s="232"/>
      <c r="T83" s="232"/>
      <c r="U83" s="232"/>
      <c r="V83" s="232"/>
      <c r="W83" s="232"/>
      <c r="X83" s="232"/>
    </row>
    <row r="84" spans="1:24" ht="13.5" customHeight="1">
      <c r="A84" s="232"/>
      <c r="B84" s="232"/>
      <c r="C84" s="232"/>
      <c r="D84" s="232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  <c r="R84" s="232"/>
      <c r="S84" s="232"/>
      <c r="T84" s="232"/>
      <c r="U84" s="232"/>
      <c r="V84" s="232"/>
      <c r="W84" s="232"/>
      <c r="X84" s="232"/>
    </row>
    <row r="85" spans="1:24" ht="13.5" customHeight="1">
      <c r="A85" s="232"/>
      <c r="B85" s="232"/>
      <c r="C85" s="232"/>
      <c r="D85" s="232"/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</row>
    <row r="86" spans="1:24" ht="13.5" customHeight="1">
      <c r="A86" s="232"/>
      <c r="B86" s="232"/>
      <c r="C86" s="232"/>
      <c r="D86" s="232"/>
      <c r="E86" s="232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232"/>
      <c r="R86" s="232"/>
      <c r="S86" s="232"/>
      <c r="T86" s="232"/>
      <c r="U86" s="232"/>
      <c r="V86" s="232"/>
      <c r="W86" s="232"/>
      <c r="X86" s="232"/>
    </row>
    <row r="87" spans="1:24" ht="13.5" customHeight="1">
      <c r="A87" s="232"/>
      <c r="B87" s="232"/>
      <c r="C87" s="232"/>
      <c r="D87" s="232"/>
      <c r="E87" s="232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  <c r="R87" s="232"/>
      <c r="S87" s="232"/>
      <c r="T87" s="232"/>
      <c r="U87" s="232"/>
      <c r="V87" s="232"/>
      <c r="W87" s="232"/>
      <c r="X87" s="232"/>
    </row>
    <row r="88" spans="1:24" ht="13.5" customHeight="1">
      <c r="A88" s="232"/>
      <c r="B88" s="232"/>
      <c r="C88" s="232"/>
      <c r="D88" s="232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</row>
    <row r="89" spans="1:24" ht="13.5" customHeight="1">
      <c r="A89" s="232"/>
      <c r="B89" s="232"/>
      <c r="C89" s="232"/>
      <c r="D89" s="232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  <c r="R89" s="232"/>
      <c r="S89" s="232"/>
      <c r="T89" s="232"/>
      <c r="U89" s="232"/>
      <c r="V89" s="232"/>
      <c r="W89" s="232"/>
      <c r="X89" s="232"/>
    </row>
    <row r="90" spans="1:24" ht="13.5" customHeight="1">
      <c r="A90" s="232"/>
      <c r="B90" s="232"/>
      <c r="C90" s="232"/>
      <c r="D90" s="232"/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  <c r="R90" s="232"/>
      <c r="S90" s="232"/>
      <c r="T90" s="232"/>
      <c r="U90" s="232"/>
      <c r="V90" s="232"/>
      <c r="W90" s="232"/>
      <c r="X90" s="232"/>
    </row>
    <row r="91" spans="1:24" ht="13.5" customHeight="1">
      <c r="A91" s="232"/>
      <c r="B91" s="232"/>
      <c r="C91" s="232"/>
      <c r="D91" s="232"/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  <c r="R91" s="232"/>
      <c r="S91" s="232"/>
      <c r="T91" s="232"/>
      <c r="U91" s="232"/>
      <c r="V91" s="232"/>
      <c r="W91" s="232"/>
      <c r="X91" s="232"/>
    </row>
    <row r="92" spans="1:24" ht="13.5" customHeight="1">
      <c r="A92" s="232"/>
      <c r="B92" s="232"/>
      <c r="C92" s="232"/>
      <c r="D92" s="232"/>
      <c r="E92" s="232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  <c r="R92" s="232"/>
      <c r="S92" s="232"/>
      <c r="T92" s="232"/>
      <c r="U92" s="232"/>
      <c r="V92" s="232"/>
      <c r="W92" s="232"/>
      <c r="X92" s="232"/>
    </row>
    <row r="93" spans="1:24" ht="13.5" customHeight="1">
      <c r="A93" s="232"/>
      <c r="B93" s="232"/>
      <c r="C93" s="232"/>
      <c r="D93" s="232"/>
      <c r="E93" s="232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232"/>
      <c r="Q93" s="232"/>
      <c r="R93" s="232"/>
      <c r="S93" s="232"/>
      <c r="T93" s="232"/>
      <c r="U93" s="232"/>
      <c r="V93" s="232"/>
      <c r="W93" s="232"/>
      <c r="X93" s="232"/>
    </row>
    <row r="94" spans="1:24" ht="13.5" customHeight="1">
      <c r="A94" s="232"/>
      <c r="B94" s="232"/>
      <c r="C94" s="232"/>
      <c r="D94" s="232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  <c r="R94" s="232"/>
      <c r="S94" s="232"/>
      <c r="T94" s="232"/>
      <c r="U94" s="232"/>
      <c r="V94" s="232"/>
      <c r="W94" s="232"/>
      <c r="X94" s="232"/>
    </row>
    <row r="95" spans="1:24" ht="13.5" customHeight="1">
      <c r="A95" s="232"/>
      <c r="B95" s="232"/>
      <c r="C95" s="232"/>
      <c r="D95" s="232"/>
      <c r="E95" s="232"/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  <c r="R95" s="232"/>
      <c r="S95" s="232"/>
      <c r="T95" s="232"/>
      <c r="U95" s="232"/>
      <c r="V95" s="232"/>
      <c r="W95" s="232"/>
      <c r="X95" s="232"/>
    </row>
    <row r="96" spans="1:24" ht="13.5" customHeight="1">
      <c r="A96" s="232"/>
      <c r="B96" s="232"/>
      <c r="C96" s="232"/>
      <c r="D96" s="232"/>
      <c r="E96" s="232"/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  <c r="R96" s="232"/>
      <c r="S96" s="232"/>
      <c r="T96" s="232"/>
      <c r="U96" s="232"/>
      <c r="V96" s="232"/>
      <c r="W96" s="232"/>
      <c r="X96" s="232"/>
    </row>
    <row r="97" spans="1:24" ht="13.5" customHeight="1">
      <c r="A97" s="232"/>
      <c r="B97" s="232"/>
      <c r="C97" s="232"/>
      <c r="D97" s="232"/>
      <c r="E97" s="232"/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  <c r="R97" s="232"/>
      <c r="S97" s="232"/>
      <c r="T97" s="232"/>
      <c r="U97" s="232"/>
      <c r="V97" s="232"/>
      <c r="W97" s="232"/>
      <c r="X97" s="232"/>
    </row>
    <row r="98" spans="1:24" ht="13.5" customHeight="1">
      <c r="A98" s="232"/>
      <c r="B98" s="232"/>
      <c r="C98" s="232"/>
      <c r="D98" s="232"/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  <c r="R98" s="232"/>
      <c r="S98" s="232"/>
      <c r="T98" s="232"/>
      <c r="U98" s="232"/>
      <c r="V98" s="232"/>
      <c r="W98" s="232"/>
      <c r="X98" s="232"/>
    </row>
    <row r="99" spans="1:24" ht="13.5" customHeight="1">
      <c r="A99" s="232"/>
      <c r="B99" s="232"/>
      <c r="C99" s="232"/>
      <c r="D99" s="232"/>
      <c r="E99" s="232"/>
      <c r="F99" s="232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  <c r="R99" s="232"/>
      <c r="S99" s="232"/>
      <c r="T99" s="232"/>
      <c r="U99" s="232"/>
      <c r="V99" s="232"/>
      <c r="W99" s="232"/>
      <c r="X99" s="232"/>
    </row>
    <row r="100" spans="1:24" ht="13.5" customHeight="1">
      <c r="A100" s="232"/>
      <c r="B100" s="232"/>
      <c r="C100" s="232"/>
      <c r="D100" s="232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  <c r="R100" s="232"/>
      <c r="S100" s="232"/>
      <c r="T100" s="232"/>
      <c r="U100" s="232"/>
      <c r="V100" s="232"/>
      <c r="W100" s="232"/>
      <c r="X100" s="232"/>
    </row>
  </sheetData>
  <sheetProtection sheet="1" objects="1" scenarios="1"/>
  <mergeCells count="32">
    <mergeCell ref="A6:X6"/>
    <mergeCell ref="A1:X1"/>
    <mergeCell ref="A2:X2"/>
    <mergeCell ref="A3:X3"/>
    <mergeCell ref="A4:X4"/>
    <mergeCell ref="A5:X5"/>
    <mergeCell ref="B19:C19"/>
    <mergeCell ref="A7:X7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N18:O18"/>
    <mergeCell ref="P18:Q18"/>
    <mergeCell ref="R18:T18"/>
    <mergeCell ref="U18:U19"/>
    <mergeCell ref="V18:X18"/>
    <mergeCell ref="B26:C26"/>
    <mergeCell ref="B27:C27"/>
    <mergeCell ref="B28:C28"/>
    <mergeCell ref="A29:C29"/>
    <mergeCell ref="B20:C20"/>
    <mergeCell ref="B21:C21"/>
    <mergeCell ref="B22:C22"/>
    <mergeCell ref="B23:C23"/>
    <mergeCell ref="B24:C24"/>
    <mergeCell ref="B25:C25"/>
  </mergeCells>
  <printOptions horizontalCentered="1"/>
  <pageMargins left="0.11811023622047245" right="0.11811023622047245" top="0.74803149606299213" bottom="0.55118110236220474" header="0.31496062992125984" footer="0.31496062992125984"/>
  <pageSetup scale="60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"/>
  <sheetViews>
    <sheetView topLeftCell="A39" workbookViewId="0">
      <selection activeCell="S51" sqref="S51"/>
    </sheetView>
  </sheetViews>
  <sheetFormatPr baseColWidth="10" defaultRowHeight="12.75"/>
  <cols>
    <col min="1" max="1" width="10.140625" style="35" customWidth="1"/>
    <col min="2" max="2" width="6.7109375" style="35" customWidth="1"/>
    <col min="3" max="3" width="31.28515625" style="35" customWidth="1"/>
    <col min="4" max="4" width="10.5703125" style="35" customWidth="1"/>
    <col min="5" max="5" width="10.28515625" style="35" customWidth="1"/>
    <col min="6" max="6" width="13.140625" style="35" customWidth="1"/>
    <col min="7" max="7" width="11.7109375" style="35" customWidth="1"/>
    <col min="8" max="13" width="10.28515625" style="35" hidden="1" customWidth="1"/>
    <col min="14" max="15" width="10.28515625" style="35" customWidth="1"/>
    <col min="16" max="17" width="10.28515625" style="35" hidden="1" customWidth="1"/>
    <col min="18" max="18" width="10.28515625" style="35" customWidth="1"/>
    <col min="19" max="20" width="9.28515625" style="35" customWidth="1"/>
    <col min="21" max="21" width="23.5703125" style="35" customWidth="1"/>
    <col min="22" max="24" width="8.8554687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 ht="12" customHeight="1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t="12.75" hidden="1" customHeight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t="12.75" hidden="1" customHeight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 ht="12.75" customHeight="1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159" t="s">
        <v>427</v>
      </c>
      <c r="B10" s="160">
        <v>271</v>
      </c>
      <c r="C10" s="161" t="s">
        <v>726</v>
      </c>
      <c r="D10" s="167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24">
      <c r="A11" s="159" t="s">
        <v>0</v>
      </c>
      <c r="B11" s="160">
        <v>9</v>
      </c>
      <c r="C11" s="161" t="s">
        <v>727</v>
      </c>
      <c r="D11" s="167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159" t="s">
        <v>430</v>
      </c>
      <c r="B12" s="160">
        <v>1</v>
      </c>
      <c r="C12" s="161" t="s">
        <v>728</v>
      </c>
      <c r="D12" s="167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159" t="s">
        <v>6</v>
      </c>
      <c r="B13" s="163">
        <v>27</v>
      </c>
      <c r="C13" s="161" t="s">
        <v>729</v>
      </c>
      <c r="D13" s="167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>
      <c r="A14" s="159" t="s">
        <v>416</v>
      </c>
      <c r="B14" s="160">
        <v>1</v>
      </c>
      <c r="C14" s="161" t="s">
        <v>730</v>
      </c>
      <c r="D14" s="167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</row>
    <row r="15" spans="1:2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6"/>
      <c r="N15" s="6"/>
      <c r="O15" s="6"/>
      <c r="P15" s="6"/>
      <c r="Q15" s="6"/>
    </row>
    <row r="16" spans="1:24">
      <c r="A16" s="383" t="s">
        <v>3</v>
      </c>
      <c r="B16" s="383"/>
      <c r="C16" s="383"/>
      <c r="D16" s="383"/>
      <c r="E16" s="383"/>
      <c r="F16" s="383"/>
      <c r="G16" s="383"/>
      <c r="H16" s="383"/>
      <c r="I16" s="383"/>
      <c r="J16" s="383"/>
      <c r="K16" s="383"/>
      <c r="L16" s="383"/>
      <c r="M16" s="383"/>
      <c r="N16" s="383"/>
      <c r="O16" s="383"/>
      <c r="P16" s="383"/>
      <c r="Q16" s="383"/>
      <c r="R16" s="383"/>
      <c r="S16" s="383"/>
      <c r="T16" s="383"/>
      <c r="U16" s="383"/>
      <c r="V16" s="383"/>
      <c r="W16" s="383"/>
      <c r="X16" s="383"/>
    </row>
    <row r="17" spans="1:24" ht="37.5" customHeight="1">
      <c r="A17" s="373" t="s">
        <v>731</v>
      </c>
      <c r="B17" s="373"/>
      <c r="C17" s="373"/>
      <c r="D17" s="373"/>
      <c r="E17" s="373"/>
      <c r="F17" s="373"/>
      <c r="G17" s="373"/>
      <c r="H17" s="373"/>
      <c r="I17" s="373"/>
      <c r="J17" s="373"/>
      <c r="K17" s="373"/>
      <c r="L17" s="373"/>
      <c r="M17" s="373"/>
      <c r="N17" s="373"/>
      <c r="O17" s="373"/>
      <c r="P17" s="373"/>
      <c r="Q17" s="373"/>
      <c r="R17" s="373"/>
      <c r="S17" s="373"/>
      <c r="T17" s="373"/>
      <c r="U17" s="373"/>
      <c r="V17" s="373"/>
      <c r="W17" s="373"/>
      <c r="X17" s="373"/>
    </row>
    <row r="18" spans="1:2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24" ht="12.75" customHeight="1">
      <c r="A19" s="374" t="s">
        <v>4</v>
      </c>
      <c r="B19" s="387"/>
      <c r="C19" s="375"/>
      <c r="D19" s="388" t="s">
        <v>7</v>
      </c>
      <c r="E19" s="388" t="s">
        <v>17</v>
      </c>
      <c r="F19" s="384" t="s">
        <v>18</v>
      </c>
      <c r="G19" s="386"/>
      <c r="H19" s="384" t="s">
        <v>19</v>
      </c>
      <c r="I19" s="386"/>
      <c r="J19" s="374" t="s">
        <v>13</v>
      </c>
      <c r="K19" s="375"/>
      <c r="L19" s="374" t="s">
        <v>9</v>
      </c>
      <c r="M19" s="375"/>
      <c r="N19" s="374" t="s">
        <v>12</v>
      </c>
      <c r="O19" s="375"/>
      <c r="P19" s="374" t="s">
        <v>14</v>
      </c>
      <c r="Q19" s="375"/>
      <c r="R19" s="393" t="s">
        <v>27</v>
      </c>
      <c r="S19" s="393"/>
      <c r="T19" s="393"/>
      <c r="U19" s="397" t="s">
        <v>28</v>
      </c>
      <c r="V19" s="384" t="s">
        <v>30</v>
      </c>
      <c r="W19" s="385"/>
      <c r="X19" s="386"/>
    </row>
    <row r="20" spans="1:24" ht="18.75" customHeight="1">
      <c r="A20" s="2" t="s">
        <v>16</v>
      </c>
      <c r="B20" s="374" t="s">
        <v>5</v>
      </c>
      <c r="C20" s="375"/>
      <c r="D20" s="389"/>
      <c r="E20" s="389"/>
      <c r="F20" s="8" t="s">
        <v>20</v>
      </c>
      <c r="G20" s="8" t="s">
        <v>21</v>
      </c>
      <c r="H20" s="8" t="s">
        <v>22</v>
      </c>
      <c r="I20" s="8" t="s">
        <v>23</v>
      </c>
      <c r="J20" s="3" t="s">
        <v>10</v>
      </c>
      <c r="K20" s="3" t="s">
        <v>11</v>
      </c>
      <c r="L20" s="3" t="s">
        <v>10</v>
      </c>
      <c r="M20" s="3" t="s">
        <v>11</v>
      </c>
      <c r="N20" s="3" t="s">
        <v>10</v>
      </c>
      <c r="O20" s="3" t="s">
        <v>11</v>
      </c>
      <c r="P20" s="3" t="s">
        <v>10</v>
      </c>
      <c r="Q20" s="3" t="s">
        <v>11</v>
      </c>
      <c r="R20" s="3" t="s">
        <v>10</v>
      </c>
      <c r="S20" s="3" t="s">
        <v>11</v>
      </c>
      <c r="T20" s="3" t="s">
        <v>29</v>
      </c>
      <c r="U20" s="397"/>
      <c r="V20" s="8" t="s">
        <v>31</v>
      </c>
      <c r="W20" s="8" t="s">
        <v>32</v>
      </c>
      <c r="X20" s="8" t="s">
        <v>33</v>
      </c>
    </row>
    <row r="21" spans="1:24" ht="30.75" customHeight="1">
      <c r="A21" s="259">
        <v>1</v>
      </c>
      <c r="B21" s="518" t="s">
        <v>732</v>
      </c>
      <c r="C21" s="519"/>
      <c r="D21" s="260" t="s">
        <v>6</v>
      </c>
      <c r="E21" s="18">
        <v>4</v>
      </c>
      <c r="F21" s="17">
        <f t="shared" ref="F21:F41" si="0">$F$46*E21/100</f>
        <v>1708619.2</v>
      </c>
      <c r="G21" s="17">
        <f t="shared" ref="G21:G35" si="1">$G$46*E21/100</f>
        <v>1467260.08</v>
      </c>
      <c r="H21" s="87">
        <f>J21+L21+N21+P21</f>
        <v>1</v>
      </c>
      <c r="I21" s="5">
        <f>K21+M21+O21+Q21</f>
        <v>1</v>
      </c>
      <c r="J21" s="9">
        <v>1</v>
      </c>
      <c r="K21" s="37">
        <v>1</v>
      </c>
      <c r="L21" s="9">
        <v>0</v>
      </c>
      <c r="M21" s="5">
        <v>0</v>
      </c>
      <c r="N21" s="9">
        <v>0</v>
      </c>
      <c r="O21" s="5">
        <v>0</v>
      </c>
      <c r="P21" s="9"/>
      <c r="Q21" s="5"/>
      <c r="R21" s="86">
        <f>J21+L21+N21+P21</f>
        <v>1</v>
      </c>
      <c r="S21" s="86">
        <f>K21+M21+O21+Q21</f>
        <v>1</v>
      </c>
      <c r="T21" s="86">
        <f>S21-R21</f>
        <v>0</v>
      </c>
      <c r="U21" s="7"/>
      <c r="V21" s="5"/>
      <c r="W21" s="5">
        <f t="shared" ref="W21:W46" si="2">G21/F21*100</f>
        <v>85.874025060704</v>
      </c>
      <c r="X21" s="5">
        <f t="shared" ref="X21:X46" si="3">V21/W21*100</f>
        <v>0</v>
      </c>
    </row>
    <row r="22" spans="1:24" ht="45" customHeight="1">
      <c r="A22" s="259">
        <v>2</v>
      </c>
      <c r="B22" s="518" t="s">
        <v>733</v>
      </c>
      <c r="C22" s="519"/>
      <c r="D22" s="260" t="s">
        <v>138</v>
      </c>
      <c r="E22" s="18">
        <v>4</v>
      </c>
      <c r="F22" s="17">
        <f t="shared" si="0"/>
        <v>1708619.2</v>
      </c>
      <c r="G22" s="17">
        <f t="shared" si="1"/>
        <v>1467260.08</v>
      </c>
      <c r="H22" s="87">
        <f t="shared" ref="H22:I45" si="4">J22+L22+N22+P22</f>
        <v>3</v>
      </c>
      <c r="I22" s="5">
        <f t="shared" si="4"/>
        <v>3</v>
      </c>
      <c r="J22" s="9">
        <v>1</v>
      </c>
      <c r="K22" s="37">
        <v>1</v>
      </c>
      <c r="L22" s="9">
        <v>1</v>
      </c>
      <c r="M22" s="5">
        <v>1</v>
      </c>
      <c r="N22" s="9">
        <v>1</v>
      </c>
      <c r="O22" s="5">
        <v>1</v>
      </c>
      <c r="P22" s="9"/>
      <c r="Q22" s="5"/>
      <c r="R22" s="86">
        <f t="shared" ref="R22:S37" si="5">J22+L22+N22+P22</f>
        <v>3</v>
      </c>
      <c r="S22" s="86">
        <f t="shared" si="5"/>
        <v>3</v>
      </c>
      <c r="T22" s="86">
        <f t="shared" ref="T22:T44" si="6">S22-R22</f>
        <v>0</v>
      </c>
      <c r="U22" s="7"/>
      <c r="V22" s="5">
        <f t="shared" ref="V22:V46" si="7">O22/N22*100</f>
        <v>100</v>
      </c>
      <c r="W22" s="5">
        <f t="shared" si="2"/>
        <v>85.874025060704</v>
      </c>
      <c r="X22" s="5">
        <f t="shared" si="3"/>
        <v>116.44964810873884</v>
      </c>
    </row>
    <row r="23" spans="1:24" ht="53.25" customHeight="1">
      <c r="A23" s="259">
        <v>3</v>
      </c>
      <c r="B23" s="518" t="s">
        <v>734</v>
      </c>
      <c r="C23" s="519"/>
      <c r="D23" s="260" t="s">
        <v>735</v>
      </c>
      <c r="E23" s="18">
        <v>4</v>
      </c>
      <c r="F23" s="17">
        <f t="shared" si="0"/>
        <v>1708619.2</v>
      </c>
      <c r="G23" s="17">
        <f t="shared" si="1"/>
        <v>1467260.08</v>
      </c>
      <c r="H23" s="87">
        <f t="shared" si="4"/>
        <v>1</v>
      </c>
      <c r="I23" s="5">
        <f t="shared" si="4"/>
        <v>1</v>
      </c>
      <c r="J23" s="9">
        <v>1</v>
      </c>
      <c r="K23" s="37">
        <v>1</v>
      </c>
      <c r="L23" s="9">
        <v>0</v>
      </c>
      <c r="M23" s="5">
        <v>0</v>
      </c>
      <c r="N23" s="9">
        <v>0</v>
      </c>
      <c r="O23" s="5">
        <v>0</v>
      </c>
      <c r="P23" s="9"/>
      <c r="Q23" s="5"/>
      <c r="R23" s="86">
        <f t="shared" si="5"/>
        <v>1</v>
      </c>
      <c r="S23" s="86">
        <f t="shared" si="5"/>
        <v>1</v>
      </c>
      <c r="T23" s="86">
        <f t="shared" si="6"/>
        <v>0</v>
      </c>
      <c r="U23" s="7"/>
      <c r="V23" s="5"/>
      <c r="W23" s="5">
        <f t="shared" si="2"/>
        <v>85.874025060704</v>
      </c>
      <c r="X23" s="5">
        <f t="shared" si="3"/>
        <v>0</v>
      </c>
    </row>
    <row r="24" spans="1:24" ht="59.25" customHeight="1">
      <c r="A24" s="259">
        <v>4</v>
      </c>
      <c r="B24" s="514" t="s">
        <v>736</v>
      </c>
      <c r="C24" s="515"/>
      <c r="D24" s="261" t="s">
        <v>737</v>
      </c>
      <c r="E24" s="18">
        <v>4</v>
      </c>
      <c r="F24" s="17">
        <f t="shared" si="0"/>
        <v>1708619.2</v>
      </c>
      <c r="G24" s="17">
        <f t="shared" si="1"/>
        <v>1467260.08</v>
      </c>
      <c r="H24" s="87">
        <f t="shared" si="4"/>
        <v>1</v>
      </c>
      <c r="I24" s="5">
        <f t="shared" si="4"/>
        <v>1</v>
      </c>
      <c r="J24" s="9">
        <v>1</v>
      </c>
      <c r="K24" s="37">
        <v>1</v>
      </c>
      <c r="L24" s="9">
        <v>0</v>
      </c>
      <c r="M24" s="5">
        <v>0</v>
      </c>
      <c r="N24" s="9">
        <v>0</v>
      </c>
      <c r="O24" s="5">
        <v>0</v>
      </c>
      <c r="P24" s="9"/>
      <c r="Q24" s="5"/>
      <c r="R24" s="86">
        <f t="shared" si="5"/>
        <v>1</v>
      </c>
      <c r="S24" s="86">
        <f t="shared" si="5"/>
        <v>1</v>
      </c>
      <c r="T24" s="86">
        <f t="shared" si="6"/>
        <v>0</v>
      </c>
      <c r="U24" s="7"/>
      <c r="V24" s="5"/>
      <c r="W24" s="5">
        <f t="shared" si="2"/>
        <v>85.874025060704</v>
      </c>
      <c r="X24" s="5">
        <f t="shared" si="3"/>
        <v>0</v>
      </c>
    </row>
    <row r="25" spans="1:24" ht="44.25" customHeight="1">
      <c r="A25" s="259">
        <v>5</v>
      </c>
      <c r="B25" s="518" t="s">
        <v>738</v>
      </c>
      <c r="C25" s="519"/>
      <c r="D25" s="260" t="s">
        <v>739</v>
      </c>
      <c r="E25" s="18">
        <v>4</v>
      </c>
      <c r="F25" s="17">
        <f t="shared" si="0"/>
        <v>1708619.2</v>
      </c>
      <c r="G25" s="17">
        <f t="shared" si="1"/>
        <v>1467260.08</v>
      </c>
      <c r="H25" s="87">
        <f t="shared" si="4"/>
        <v>2</v>
      </c>
      <c r="I25" s="5">
        <f t="shared" si="4"/>
        <v>2</v>
      </c>
      <c r="J25" s="9">
        <v>1</v>
      </c>
      <c r="K25" s="37">
        <v>1</v>
      </c>
      <c r="L25" s="9">
        <v>1</v>
      </c>
      <c r="M25" s="5">
        <v>1</v>
      </c>
      <c r="N25" s="9">
        <v>0</v>
      </c>
      <c r="O25" s="5">
        <v>0</v>
      </c>
      <c r="P25" s="9"/>
      <c r="Q25" s="5"/>
      <c r="R25" s="86">
        <f t="shared" si="5"/>
        <v>2</v>
      </c>
      <c r="S25" s="86">
        <f t="shared" si="5"/>
        <v>2</v>
      </c>
      <c r="T25" s="86">
        <f t="shared" si="6"/>
        <v>0</v>
      </c>
      <c r="U25" s="7"/>
      <c r="V25" s="5"/>
      <c r="W25" s="5">
        <f t="shared" si="2"/>
        <v>85.874025060704</v>
      </c>
      <c r="X25" s="5">
        <f t="shared" si="3"/>
        <v>0</v>
      </c>
    </row>
    <row r="26" spans="1:24" ht="49.5" customHeight="1">
      <c r="A26" s="259">
        <v>6</v>
      </c>
      <c r="B26" s="518" t="s">
        <v>740</v>
      </c>
      <c r="C26" s="519"/>
      <c r="D26" s="260" t="s">
        <v>138</v>
      </c>
      <c r="E26" s="18">
        <v>4</v>
      </c>
      <c r="F26" s="17">
        <f t="shared" si="0"/>
        <v>1708619.2</v>
      </c>
      <c r="G26" s="17">
        <f t="shared" si="1"/>
        <v>1467260.08</v>
      </c>
      <c r="H26" s="87">
        <f t="shared" si="4"/>
        <v>3</v>
      </c>
      <c r="I26" s="5">
        <f t="shared" si="4"/>
        <v>3</v>
      </c>
      <c r="J26" s="9">
        <v>1</v>
      </c>
      <c r="K26" s="37">
        <v>1</v>
      </c>
      <c r="L26" s="9">
        <v>1</v>
      </c>
      <c r="M26" s="5">
        <v>1</v>
      </c>
      <c r="N26" s="9">
        <v>1</v>
      </c>
      <c r="O26" s="5">
        <v>1</v>
      </c>
      <c r="P26" s="9"/>
      <c r="Q26" s="5"/>
      <c r="R26" s="86">
        <f t="shared" si="5"/>
        <v>3</v>
      </c>
      <c r="S26" s="86">
        <f t="shared" si="5"/>
        <v>3</v>
      </c>
      <c r="T26" s="86">
        <f t="shared" si="6"/>
        <v>0</v>
      </c>
      <c r="U26" s="7"/>
      <c r="V26" s="5">
        <f t="shared" si="7"/>
        <v>100</v>
      </c>
      <c r="W26" s="5">
        <f t="shared" si="2"/>
        <v>85.874025060704</v>
      </c>
      <c r="X26" s="5">
        <f t="shared" si="3"/>
        <v>116.44964810873884</v>
      </c>
    </row>
    <row r="27" spans="1:24" ht="41.25" customHeight="1">
      <c r="A27" s="259">
        <v>7</v>
      </c>
      <c r="B27" s="518" t="s">
        <v>741</v>
      </c>
      <c r="C27" s="519"/>
      <c r="D27" s="260" t="s">
        <v>742</v>
      </c>
      <c r="E27" s="18">
        <v>4</v>
      </c>
      <c r="F27" s="17">
        <f t="shared" si="0"/>
        <v>1708619.2</v>
      </c>
      <c r="G27" s="17">
        <f t="shared" si="1"/>
        <v>1467260.08</v>
      </c>
      <c r="H27" s="87">
        <f t="shared" si="4"/>
        <v>3</v>
      </c>
      <c r="I27" s="5">
        <f t="shared" si="4"/>
        <v>3</v>
      </c>
      <c r="J27" s="9">
        <v>1</v>
      </c>
      <c r="K27" s="37">
        <v>1</v>
      </c>
      <c r="L27" s="9">
        <v>1</v>
      </c>
      <c r="M27" s="5">
        <v>1</v>
      </c>
      <c r="N27" s="9">
        <v>1</v>
      </c>
      <c r="O27" s="5">
        <v>1</v>
      </c>
      <c r="P27" s="9"/>
      <c r="Q27" s="5"/>
      <c r="R27" s="86">
        <f t="shared" si="5"/>
        <v>3</v>
      </c>
      <c r="S27" s="86">
        <f t="shared" si="5"/>
        <v>3</v>
      </c>
      <c r="T27" s="86">
        <f t="shared" si="6"/>
        <v>0</v>
      </c>
      <c r="U27" s="7"/>
      <c r="V27" s="5">
        <f t="shared" si="7"/>
        <v>100</v>
      </c>
      <c r="W27" s="5">
        <f t="shared" si="2"/>
        <v>85.874025060704</v>
      </c>
      <c r="X27" s="5">
        <f t="shared" si="3"/>
        <v>116.44964810873884</v>
      </c>
    </row>
    <row r="28" spans="1:24" ht="42.75" customHeight="1">
      <c r="A28" s="259">
        <v>8</v>
      </c>
      <c r="B28" s="514" t="s">
        <v>743</v>
      </c>
      <c r="C28" s="515"/>
      <c r="D28" s="260" t="s">
        <v>145</v>
      </c>
      <c r="E28" s="18">
        <v>4</v>
      </c>
      <c r="F28" s="17">
        <f t="shared" si="0"/>
        <v>1708619.2</v>
      </c>
      <c r="G28" s="17">
        <f t="shared" si="1"/>
        <v>1467260.08</v>
      </c>
      <c r="H28" s="87">
        <f t="shared" si="4"/>
        <v>2</v>
      </c>
      <c r="I28" s="5">
        <f t="shared" si="4"/>
        <v>0</v>
      </c>
      <c r="J28" s="9">
        <v>2</v>
      </c>
      <c r="K28" s="37">
        <v>0</v>
      </c>
      <c r="L28" s="9">
        <v>0</v>
      </c>
      <c r="M28" s="5">
        <v>0</v>
      </c>
      <c r="N28" s="9">
        <v>0</v>
      </c>
      <c r="O28" s="5">
        <v>0</v>
      </c>
      <c r="P28" s="9"/>
      <c r="Q28" s="5"/>
      <c r="R28" s="86">
        <f t="shared" si="5"/>
        <v>2</v>
      </c>
      <c r="S28" s="86">
        <f t="shared" si="5"/>
        <v>0</v>
      </c>
      <c r="T28" s="86">
        <f t="shared" si="6"/>
        <v>-2</v>
      </c>
      <c r="U28" s="21"/>
      <c r="V28" s="5" t="e">
        <f t="shared" si="7"/>
        <v>#DIV/0!</v>
      </c>
      <c r="W28" s="5">
        <f t="shared" si="2"/>
        <v>85.874025060704</v>
      </c>
      <c r="X28" s="5" t="e">
        <f t="shared" si="3"/>
        <v>#DIV/0!</v>
      </c>
    </row>
    <row r="29" spans="1:24" ht="42.75" customHeight="1">
      <c r="A29" s="259">
        <v>9</v>
      </c>
      <c r="B29" s="514" t="s">
        <v>744</v>
      </c>
      <c r="C29" s="515"/>
      <c r="D29" s="260" t="s">
        <v>145</v>
      </c>
      <c r="E29" s="18">
        <v>4</v>
      </c>
      <c r="F29" s="17">
        <f t="shared" si="0"/>
        <v>1708619.2</v>
      </c>
      <c r="G29" s="17">
        <f t="shared" si="1"/>
        <v>1467260.08</v>
      </c>
      <c r="H29" s="87">
        <f t="shared" si="4"/>
        <v>9</v>
      </c>
      <c r="I29" s="5">
        <f t="shared" si="4"/>
        <v>9</v>
      </c>
      <c r="J29" s="9">
        <v>3</v>
      </c>
      <c r="K29" s="37">
        <v>3</v>
      </c>
      <c r="L29" s="9">
        <v>3</v>
      </c>
      <c r="M29" s="5">
        <v>3</v>
      </c>
      <c r="N29" s="9">
        <v>3</v>
      </c>
      <c r="O29" s="5">
        <v>3</v>
      </c>
      <c r="P29" s="9"/>
      <c r="Q29" s="5"/>
      <c r="R29" s="86">
        <f t="shared" si="5"/>
        <v>9</v>
      </c>
      <c r="S29" s="86">
        <f t="shared" si="5"/>
        <v>9</v>
      </c>
      <c r="T29" s="86">
        <f t="shared" si="6"/>
        <v>0</v>
      </c>
      <c r="U29" s="7"/>
      <c r="V29" s="5">
        <f t="shared" si="7"/>
        <v>100</v>
      </c>
      <c r="W29" s="5">
        <f t="shared" si="2"/>
        <v>85.874025060704</v>
      </c>
      <c r="X29" s="5">
        <f t="shared" si="3"/>
        <v>116.44964810873884</v>
      </c>
    </row>
    <row r="30" spans="1:24" ht="43.5" customHeight="1">
      <c r="A30" s="259">
        <v>10</v>
      </c>
      <c r="B30" s="514" t="s">
        <v>745</v>
      </c>
      <c r="C30" s="515"/>
      <c r="D30" s="260" t="s">
        <v>746</v>
      </c>
      <c r="E30" s="18">
        <v>4</v>
      </c>
      <c r="F30" s="17">
        <f t="shared" si="0"/>
        <v>1708619.2</v>
      </c>
      <c r="G30" s="17">
        <f t="shared" si="1"/>
        <v>1467260.08</v>
      </c>
      <c r="H30" s="87">
        <f t="shared" si="4"/>
        <v>2</v>
      </c>
      <c r="I30" s="5">
        <f t="shared" si="4"/>
        <v>2</v>
      </c>
      <c r="J30" s="9">
        <v>0</v>
      </c>
      <c r="K30" s="37">
        <v>0</v>
      </c>
      <c r="L30" s="9">
        <v>1</v>
      </c>
      <c r="M30" s="5">
        <v>1</v>
      </c>
      <c r="N30" s="9">
        <v>1</v>
      </c>
      <c r="O30" s="5">
        <v>1</v>
      </c>
      <c r="P30" s="9"/>
      <c r="Q30" s="5"/>
      <c r="R30" s="86">
        <f t="shared" si="5"/>
        <v>2</v>
      </c>
      <c r="S30" s="86">
        <f t="shared" si="5"/>
        <v>2</v>
      </c>
      <c r="T30" s="86">
        <f t="shared" si="6"/>
        <v>0</v>
      </c>
      <c r="U30" s="7"/>
      <c r="V30" s="5">
        <f t="shared" si="7"/>
        <v>100</v>
      </c>
      <c r="W30" s="5">
        <f t="shared" si="2"/>
        <v>85.874025060704</v>
      </c>
      <c r="X30" s="5">
        <f t="shared" si="3"/>
        <v>116.44964810873884</v>
      </c>
    </row>
    <row r="31" spans="1:24" ht="55.5" customHeight="1">
      <c r="A31" s="259">
        <v>11</v>
      </c>
      <c r="B31" s="514" t="s">
        <v>747</v>
      </c>
      <c r="C31" s="515"/>
      <c r="D31" s="260" t="s">
        <v>138</v>
      </c>
      <c r="E31" s="18">
        <v>4</v>
      </c>
      <c r="F31" s="17">
        <f t="shared" si="0"/>
        <v>1708619.2</v>
      </c>
      <c r="G31" s="17">
        <f t="shared" si="1"/>
        <v>1467260.08</v>
      </c>
      <c r="H31" s="87">
        <f t="shared" si="4"/>
        <v>9</v>
      </c>
      <c r="I31" s="5">
        <f t="shared" si="4"/>
        <v>9</v>
      </c>
      <c r="J31" s="9">
        <v>3</v>
      </c>
      <c r="K31" s="37">
        <v>3</v>
      </c>
      <c r="L31" s="9">
        <v>3</v>
      </c>
      <c r="M31" s="5">
        <v>3</v>
      </c>
      <c r="N31" s="9">
        <v>3</v>
      </c>
      <c r="O31" s="5">
        <v>3</v>
      </c>
      <c r="P31" s="9"/>
      <c r="Q31" s="5"/>
      <c r="R31" s="86">
        <f t="shared" si="5"/>
        <v>9</v>
      </c>
      <c r="S31" s="86">
        <f t="shared" si="5"/>
        <v>9</v>
      </c>
      <c r="T31" s="86">
        <f t="shared" si="6"/>
        <v>0</v>
      </c>
      <c r="U31" s="7"/>
      <c r="V31" s="5">
        <f t="shared" si="7"/>
        <v>100</v>
      </c>
      <c r="W31" s="5">
        <f t="shared" si="2"/>
        <v>85.874025060704</v>
      </c>
      <c r="X31" s="5">
        <f t="shared" si="3"/>
        <v>116.44964810873884</v>
      </c>
    </row>
    <row r="32" spans="1:24" ht="45" customHeight="1">
      <c r="A32" s="259">
        <v>12</v>
      </c>
      <c r="B32" s="514" t="s">
        <v>748</v>
      </c>
      <c r="C32" s="515"/>
      <c r="D32" s="260" t="s">
        <v>749</v>
      </c>
      <c r="E32" s="18">
        <v>4</v>
      </c>
      <c r="F32" s="17">
        <f t="shared" si="0"/>
        <v>1708619.2</v>
      </c>
      <c r="G32" s="17">
        <f t="shared" si="1"/>
        <v>1467260.08</v>
      </c>
      <c r="H32" s="87">
        <f t="shared" si="4"/>
        <v>1</v>
      </c>
      <c r="I32" s="5">
        <f t="shared" si="4"/>
        <v>1</v>
      </c>
      <c r="J32" s="9">
        <v>1</v>
      </c>
      <c r="K32" s="37">
        <v>1</v>
      </c>
      <c r="L32" s="9">
        <v>0</v>
      </c>
      <c r="M32" s="5">
        <v>0</v>
      </c>
      <c r="N32" s="9">
        <v>0</v>
      </c>
      <c r="O32" s="5">
        <v>0</v>
      </c>
      <c r="P32" s="9"/>
      <c r="Q32" s="5"/>
      <c r="R32" s="86">
        <f t="shared" si="5"/>
        <v>1</v>
      </c>
      <c r="S32" s="86">
        <f t="shared" si="5"/>
        <v>1</v>
      </c>
      <c r="T32" s="86">
        <f t="shared" si="6"/>
        <v>0</v>
      </c>
      <c r="U32" s="7"/>
      <c r="V32" s="5"/>
      <c r="W32" s="5">
        <f t="shared" si="2"/>
        <v>85.874025060704</v>
      </c>
      <c r="X32" s="5">
        <f t="shared" si="3"/>
        <v>0</v>
      </c>
    </row>
    <row r="33" spans="1:24" ht="48" customHeight="1">
      <c r="A33" s="259">
        <v>13</v>
      </c>
      <c r="B33" s="514" t="s">
        <v>750</v>
      </c>
      <c r="C33" s="515"/>
      <c r="D33" s="260" t="s">
        <v>165</v>
      </c>
      <c r="E33" s="18">
        <v>4</v>
      </c>
      <c r="F33" s="17">
        <f t="shared" si="0"/>
        <v>1708619.2</v>
      </c>
      <c r="G33" s="17">
        <f t="shared" si="1"/>
        <v>1467260.08</v>
      </c>
      <c r="H33" s="87">
        <f t="shared" si="4"/>
        <v>1</v>
      </c>
      <c r="I33" s="5">
        <f t="shared" si="4"/>
        <v>1</v>
      </c>
      <c r="J33" s="9">
        <v>0</v>
      </c>
      <c r="K33" s="37">
        <v>0</v>
      </c>
      <c r="L33" s="9">
        <v>1</v>
      </c>
      <c r="M33" s="5">
        <v>1</v>
      </c>
      <c r="N33" s="9">
        <v>0</v>
      </c>
      <c r="O33" s="5">
        <v>0</v>
      </c>
      <c r="P33" s="9"/>
      <c r="Q33" s="5"/>
      <c r="R33" s="86">
        <f t="shared" si="5"/>
        <v>1</v>
      </c>
      <c r="S33" s="86">
        <f t="shared" si="5"/>
        <v>1</v>
      </c>
      <c r="T33" s="86">
        <f t="shared" si="6"/>
        <v>0</v>
      </c>
      <c r="U33" s="7"/>
      <c r="V33" s="5"/>
      <c r="W33" s="5">
        <f t="shared" si="2"/>
        <v>85.874025060704</v>
      </c>
      <c r="X33" s="5">
        <f t="shared" si="3"/>
        <v>0</v>
      </c>
    </row>
    <row r="34" spans="1:24" ht="30.75" customHeight="1">
      <c r="A34" s="259">
        <v>14</v>
      </c>
      <c r="B34" s="514" t="s">
        <v>751</v>
      </c>
      <c r="C34" s="515"/>
      <c r="D34" s="260" t="s">
        <v>752</v>
      </c>
      <c r="E34" s="18">
        <v>4</v>
      </c>
      <c r="F34" s="17">
        <f t="shared" si="0"/>
        <v>1708619.2</v>
      </c>
      <c r="G34" s="17">
        <f t="shared" si="1"/>
        <v>1467260.08</v>
      </c>
      <c r="H34" s="87">
        <f t="shared" si="4"/>
        <v>3</v>
      </c>
      <c r="I34" s="5">
        <f t="shared" si="4"/>
        <v>3</v>
      </c>
      <c r="J34" s="9">
        <v>1</v>
      </c>
      <c r="K34" s="37">
        <v>1</v>
      </c>
      <c r="L34" s="9">
        <v>1</v>
      </c>
      <c r="M34" s="5">
        <v>1</v>
      </c>
      <c r="N34" s="9">
        <v>1</v>
      </c>
      <c r="O34" s="5">
        <v>1</v>
      </c>
      <c r="P34" s="9"/>
      <c r="Q34" s="5"/>
      <c r="R34" s="86">
        <f t="shared" si="5"/>
        <v>3</v>
      </c>
      <c r="S34" s="86">
        <f t="shared" si="5"/>
        <v>3</v>
      </c>
      <c r="T34" s="86">
        <f t="shared" si="6"/>
        <v>0</v>
      </c>
      <c r="U34" s="7"/>
      <c r="V34" s="5">
        <f t="shared" si="7"/>
        <v>100</v>
      </c>
      <c r="W34" s="5">
        <f t="shared" si="2"/>
        <v>85.874025060704</v>
      </c>
      <c r="X34" s="5">
        <f t="shared" si="3"/>
        <v>116.44964810873884</v>
      </c>
    </row>
    <row r="35" spans="1:24" ht="30.75" customHeight="1">
      <c r="A35" s="259">
        <v>15</v>
      </c>
      <c r="B35" s="514" t="s">
        <v>753</v>
      </c>
      <c r="C35" s="515"/>
      <c r="D35" s="260" t="s">
        <v>138</v>
      </c>
      <c r="E35" s="18">
        <v>4</v>
      </c>
      <c r="F35" s="17">
        <f t="shared" si="0"/>
        <v>1708619.2</v>
      </c>
      <c r="G35" s="17">
        <f t="shared" si="1"/>
        <v>1467260.08</v>
      </c>
      <c r="H35" s="87">
        <f t="shared" si="4"/>
        <v>3</v>
      </c>
      <c r="I35" s="5">
        <f t="shared" si="4"/>
        <v>3</v>
      </c>
      <c r="J35" s="9">
        <v>1</v>
      </c>
      <c r="K35" s="37">
        <v>1</v>
      </c>
      <c r="L35" s="9">
        <v>1</v>
      </c>
      <c r="M35" s="5">
        <v>1</v>
      </c>
      <c r="N35" s="9">
        <v>1</v>
      </c>
      <c r="O35" s="5">
        <v>1</v>
      </c>
      <c r="P35" s="9"/>
      <c r="Q35" s="5"/>
      <c r="R35" s="86">
        <f t="shared" si="5"/>
        <v>3</v>
      </c>
      <c r="S35" s="86">
        <f t="shared" si="5"/>
        <v>3</v>
      </c>
      <c r="T35" s="86">
        <f t="shared" si="6"/>
        <v>0</v>
      </c>
      <c r="U35" s="7"/>
      <c r="V35" s="5">
        <f t="shared" si="7"/>
        <v>100</v>
      </c>
      <c r="W35" s="5">
        <f t="shared" si="2"/>
        <v>85.874025060704</v>
      </c>
      <c r="X35" s="5">
        <f t="shared" si="3"/>
        <v>116.44964810873884</v>
      </c>
    </row>
    <row r="36" spans="1:24" ht="54.75" customHeight="1">
      <c r="A36" s="259">
        <v>16</v>
      </c>
      <c r="B36" s="514" t="s">
        <v>754</v>
      </c>
      <c r="C36" s="515"/>
      <c r="D36" s="260" t="s">
        <v>755</v>
      </c>
      <c r="E36" s="18">
        <v>4</v>
      </c>
      <c r="F36" s="17">
        <f t="shared" si="0"/>
        <v>1708619.2</v>
      </c>
      <c r="G36" s="17">
        <f t="shared" ref="G36:G45" si="8">$G$46*E36/100</f>
        <v>1467260.08</v>
      </c>
      <c r="H36" s="87">
        <f t="shared" si="4"/>
        <v>8</v>
      </c>
      <c r="I36" s="5">
        <f t="shared" si="4"/>
        <v>10</v>
      </c>
      <c r="J36" s="9">
        <v>3</v>
      </c>
      <c r="K36" s="37">
        <v>3</v>
      </c>
      <c r="L36" s="9">
        <v>3</v>
      </c>
      <c r="M36" s="5">
        <v>3</v>
      </c>
      <c r="N36" s="9">
        <v>2</v>
      </c>
      <c r="O36" s="5">
        <v>4</v>
      </c>
      <c r="P36" s="9"/>
      <c r="Q36" s="5"/>
      <c r="R36" s="86">
        <f t="shared" si="5"/>
        <v>8</v>
      </c>
      <c r="S36" s="86">
        <f t="shared" si="5"/>
        <v>10</v>
      </c>
      <c r="T36" s="86">
        <f t="shared" si="6"/>
        <v>2</v>
      </c>
      <c r="U36" s="262"/>
      <c r="V36" s="5">
        <f t="shared" si="7"/>
        <v>200</v>
      </c>
      <c r="W36" s="5">
        <f t="shared" si="2"/>
        <v>85.874025060704</v>
      </c>
      <c r="X36" s="5">
        <f t="shared" si="3"/>
        <v>232.89929621747768</v>
      </c>
    </row>
    <row r="37" spans="1:24" ht="55.5" customHeight="1">
      <c r="A37" s="259">
        <v>17</v>
      </c>
      <c r="B37" s="514" t="s">
        <v>756</v>
      </c>
      <c r="C37" s="515"/>
      <c r="D37" s="260" t="s">
        <v>757</v>
      </c>
      <c r="E37" s="18">
        <v>4</v>
      </c>
      <c r="F37" s="17">
        <f t="shared" si="0"/>
        <v>1708619.2</v>
      </c>
      <c r="G37" s="17">
        <f t="shared" si="8"/>
        <v>1467260.08</v>
      </c>
      <c r="H37" s="87">
        <f t="shared" si="4"/>
        <v>3</v>
      </c>
      <c r="I37" s="5">
        <f t="shared" si="4"/>
        <v>3</v>
      </c>
      <c r="J37" s="9">
        <v>1</v>
      </c>
      <c r="K37" s="37">
        <v>1</v>
      </c>
      <c r="L37" s="9">
        <v>1</v>
      </c>
      <c r="M37" s="5">
        <v>1</v>
      </c>
      <c r="N37" s="9">
        <v>1</v>
      </c>
      <c r="O37" s="5">
        <v>1</v>
      </c>
      <c r="P37" s="9"/>
      <c r="Q37" s="5"/>
      <c r="R37" s="86">
        <f t="shared" si="5"/>
        <v>3</v>
      </c>
      <c r="S37" s="86">
        <f t="shared" si="5"/>
        <v>3</v>
      </c>
      <c r="T37" s="86">
        <f t="shared" si="6"/>
        <v>0</v>
      </c>
      <c r="U37" s="7"/>
      <c r="V37" s="5">
        <f t="shared" si="7"/>
        <v>100</v>
      </c>
      <c r="W37" s="5">
        <f t="shared" si="2"/>
        <v>85.874025060704</v>
      </c>
      <c r="X37" s="5">
        <f t="shared" si="3"/>
        <v>116.44964810873884</v>
      </c>
    </row>
    <row r="38" spans="1:24" ht="48.75" customHeight="1">
      <c r="A38" s="259">
        <v>18</v>
      </c>
      <c r="B38" s="514" t="s">
        <v>758</v>
      </c>
      <c r="C38" s="515"/>
      <c r="D38" s="260" t="s">
        <v>759</v>
      </c>
      <c r="E38" s="18">
        <v>4</v>
      </c>
      <c r="F38" s="17">
        <f t="shared" si="0"/>
        <v>1708619.2</v>
      </c>
      <c r="G38" s="17">
        <f t="shared" si="8"/>
        <v>1467260.08</v>
      </c>
      <c r="H38" s="87">
        <f t="shared" si="4"/>
        <v>10</v>
      </c>
      <c r="I38" s="5">
        <f t="shared" si="4"/>
        <v>10</v>
      </c>
      <c r="J38" s="9">
        <v>0</v>
      </c>
      <c r="K38" s="37">
        <v>0</v>
      </c>
      <c r="L38" s="9">
        <v>5</v>
      </c>
      <c r="M38" s="5">
        <v>5</v>
      </c>
      <c r="N38" s="9">
        <v>5</v>
      </c>
      <c r="O38" s="5">
        <v>5</v>
      </c>
      <c r="P38" s="9"/>
      <c r="Q38" s="5"/>
      <c r="R38" s="86">
        <f t="shared" ref="R38:S44" si="9">J38+L38+N38+P38</f>
        <v>10</v>
      </c>
      <c r="S38" s="86">
        <f t="shared" si="9"/>
        <v>10</v>
      </c>
      <c r="T38" s="86">
        <f t="shared" si="6"/>
        <v>0</v>
      </c>
      <c r="U38" s="7"/>
      <c r="V38" s="5">
        <f t="shared" si="7"/>
        <v>100</v>
      </c>
      <c r="W38" s="5">
        <f t="shared" si="2"/>
        <v>85.874025060704</v>
      </c>
      <c r="X38" s="5">
        <f t="shared" si="3"/>
        <v>116.44964810873884</v>
      </c>
    </row>
    <row r="39" spans="1:24" ht="45" customHeight="1">
      <c r="A39" s="259">
        <v>19</v>
      </c>
      <c r="B39" s="514" t="s">
        <v>760</v>
      </c>
      <c r="C39" s="515"/>
      <c r="D39" s="260" t="s">
        <v>138</v>
      </c>
      <c r="E39" s="18">
        <v>4</v>
      </c>
      <c r="F39" s="17">
        <f t="shared" si="0"/>
        <v>1708619.2</v>
      </c>
      <c r="G39" s="17">
        <f t="shared" si="8"/>
        <v>1467260.08</v>
      </c>
      <c r="H39" s="87">
        <f t="shared" si="4"/>
        <v>3</v>
      </c>
      <c r="I39" s="5">
        <f t="shared" si="4"/>
        <v>3</v>
      </c>
      <c r="J39" s="9">
        <v>1</v>
      </c>
      <c r="K39" s="37">
        <v>1</v>
      </c>
      <c r="L39" s="9">
        <v>1</v>
      </c>
      <c r="M39" s="5">
        <v>1</v>
      </c>
      <c r="N39" s="9">
        <v>1</v>
      </c>
      <c r="O39" s="5">
        <v>1</v>
      </c>
      <c r="P39" s="9"/>
      <c r="Q39" s="5"/>
      <c r="R39" s="86">
        <f t="shared" si="9"/>
        <v>3</v>
      </c>
      <c r="S39" s="86">
        <f t="shared" si="9"/>
        <v>3</v>
      </c>
      <c r="T39" s="86">
        <f t="shared" si="6"/>
        <v>0</v>
      </c>
      <c r="U39" s="7"/>
      <c r="V39" s="5">
        <f t="shared" si="7"/>
        <v>100</v>
      </c>
      <c r="W39" s="5">
        <f t="shared" si="2"/>
        <v>85.874025060704</v>
      </c>
      <c r="X39" s="5">
        <f t="shared" si="3"/>
        <v>116.44964810873884</v>
      </c>
    </row>
    <row r="40" spans="1:24" ht="54.75" customHeight="1">
      <c r="A40" s="259">
        <v>20</v>
      </c>
      <c r="B40" s="514" t="s">
        <v>761</v>
      </c>
      <c r="C40" s="515"/>
      <c r="D40" s="260" t="s">
        <v>762</v>
      </c>
      <c r="E40" s="18">
        <v>4</v>
      </c>
      <c r="F40" s="17">
        <f t="shared" si="0"/>
        <v>1708619.2</v>
      </c>
      <c r="G40" s="17">
        <f t="shared" si="8"/>
        <v>1467260.08</v>
      </c>
      <c r="H40" s="87">
        <f t="shared" si="4"/>
        <v>60</v>
      </c>
      <c r="I40" s="5">
        <f t="shared" si="4"/>
        <v>109</v>
      </c>
      <c r="J40" s="9">
        <v>20</v>
      </c>
      <c r="K40" s="37">
        <v>20</v>
      </c>
      <c r="L40" s="9">
        <v>20</v>
      </c>
      <c r="M40" s="5">
        <v>60</v>
      </c>
      <c r="N40" s="9">
        <v>20</v>
      </c>
      <c r="O40" s="5">
        <v>29</v>
      </c>
      <c r="P40" s="9"/>
      <c r="Q40" s="5"/>
      <c r="R40" s="86">
        <f t="shared" si="9"/>
        <v>60</v>
      </c>
      <c r="S40" s="86">
        <f t="shared" si="9"/>
        <v>109</v>
      </c>
      <c r="T40" s="86">
        <f t="shared" si="6"/>
        <v>49</v>
      </c>
      <c r="U40" s="7"/>
      <c r="V40" s="5">
        <f t="shared" si="7"/>
        <v>145</v>
      </c>
      <c r="W40" s="5">
        <f t="shared" si="2"/>
        <v>85.874025060704</v>
      </c>
      <c r="X40" s="5">
        <f t="shared" si="3"/>
        <v>168.8519897576713</v>
      </c>
    </row>
    <row r="41" spans="1:24" ht="57.75" customHeight="1">
      <c r="A41" s="259">
        <v>21</v>
      </c>
      <c r="B41" s="514" t="s">
        <v>763</v>
      </c>
      <c r="C41" s="515"/>
      <c r="D41" s="260" t="s">
        <v>746</v>
      </c>
      <c r="E41" s="18">
        <v>4</v>
      </c>
      <c r="F41" s="17">
        <f t="shared" si="0"/>
        <v>1708619.2</v>
      </c>
      <c r="G41" s="17">
        <f t="shared" si="8"/>
        <v>1467260.08</v>
      </c>
      <c r="H41" s="87">
        <f t="shared" si="4"/>
        <v>3</v>
      </c>
      <c r="I41" s="5">
        <f t="shared" si="4"/>
        <v>3</v>
      </c>
      <c r="J41" s="9">
        <v>1</v>
      </c>
      <c r="K41" s="37">
        <v>1</v>
      </c>
      <c r="L41" s="9">
        <v>1</v>
      </c>
      <c r="M41" s="5">
        <v>1</v>
      </c>
      <c r="N41" s="9">
        <v>1</v>
      </c>
      <c r="O41" s="5">
        <v>1</v>
      </c>
      <c r="P41" s="9"/>
      <c r="Q41" s="5"/>
      <c r="R41" s="86">
        <f t="shared" si="9"/>
        <v>3</v>
      </c>
      <c r="S41" s="86">
        <f t="shared" si="9"/>
        <v>3</v>
      </c>
      <c r="T41" s="86">
        <f t="shared" si="6"/>
        <v>0</v>
      </c>
      <c r="U41" s="7"/>
      <c r="V41" s="5">
        <f t="shared" si="7"/>
        <v>100</v>
      </c>
      <c r="W41" s="5">
        <f t="shared" si="2"/>
        <v>85.874025060704</v>
      </c>
      <c r="X41" s="5">
        <f t="shared" si="3"/>
        <v>116.44964810873884</v>
      </c>
    </row>
    <row r="42" spans="1:24" ht="39.75" customHeight="1">
      <c r="A42" s="259">
        <v>22</v>
      </c>
      <c r="B42" s="514" t="s">
        <v>764</v>
      </c>
      <c r="C42" s="515"/>
      <c r="D42" s="260" t="s">
        <v>138</v>
      </c>
      <c r="E42" s="9">
        <v>4</v>
      </c>
      <c r="F42" s="17">
        <f t="shared" ref="F42:F45" si="10">$F$46*E42/100</f>
        <v>1708619.2</v>
      </c>
      <c r="G42" s="17">
        <f t="shared" si="8"/>
        <v>1467260.08</v>
      </c>
      <c r="H42" s="87">
        <f t="shared" si="4"/>
        <v>3</v>
      </c>
      <c r="I42" s="5">
        <f t="shared" si="4"/>
        <v>3</v>
      </c>
      <c r="J42" s="9">
        <v>1</v>
      </c>
      <c r="K42" s="37">
        <v>0</v>
      </c>
      <c r="L42" s="9">
        <v>1</v>
      </c>
      <c r="M42" s="5">
        <v>2</v>
      </c>
      <c r="N42" s="9">
        <v>1</v>
      </c>
      <c r="O42" s="5">
        <v>1</v>
      </c>
      <c r="P42" s="9"/>
      <c r="Q42" s="5"/>
      <c r="R42" s="86">
        <f t="shared" si="9"/>
        <v>3</v>
      </c>
      <c r="S42" s="86">
        <f t="shared" si="9"/>
        <v>3</v>
      </c>
      <c r="T42" s="86">
        <f t="shared" si="6"/>
        <v>0</v>
      </c>
      <c r="U42" s="7"/>
      <c r="V42" s="5">
        <f t="shared" si="7"/>
        <v>100</v>
      </c>
      <c r="W42" s="5">
        <f t="shared" si="2"/>
        <v>85.874025060704</v>
      </c>
      <c r="X42" s="5">
        <f t="shared" si="3"/>
        <v>116.44964810873884</v>
      </c>
    </row>
    <row r="43" spans="1:24" ht="39.75" customHeight="1">
      <c r="A43" s="259">
        <v>23</v>
      </c>
      <c r="B43" s="514" t="s">
        <v>765</v>
      </c>
      <c r="C43" s="515"/>
      <c r="D43" s="260" t="s">
        <v>766</v>
      </c>
      <c r="E43" s="9">
        <v>4</v>
      </c>
      <c r="F43" s="17">
        <f t="shared" si="10"/>
        <v>1708619.2</v>
      </c>
      <c r="G43" s="17">
        <f t="shared" si="8"/>
        <v>1467260.08</v>
      </c>
      <c r="H43" s="87">
        <f t="shared" si="4"/>
        <v>120</v>
      </c>
      <c r="I43" s="5">
        <f t="shared" si="4"/>
        <v>238</v>
      </c>
      <c r="J43" s="9">
        <v>40</v>
      </c>
      <c r="K43" s="37">
        <v>50</v>
      </c>
      <c r="L43" s="9">
        <v>40</v>
      </c>
      <c r="M43" s="5">
        <v>53</v>
      </c>
      <c r="N43" s="9">
        <v>40</v>
      </c>
      <c r="O43" s="5">
        <v>135</v>
      </c>
      <c r="P43" s="9"/>
      <c r="Q43" s="5"/>
      <c r="R43" s="86">
        <f t="shared" si="9"/>
        <v>120</v>
      </c>
      <c r="S43" s="86">
        <f t="shared" si="9"/>
        <v>238</v>
      </c>
      <c r="T43" s="86">
        <f t="shared" si="6"/>
        <v>118</v>
      </c>
      <c r="U43" s="37"/>
      <c r="V43" s="5">
        <f t="shared" si="7"/>
        <v>337.5</v>
      </c>
      <c r="W43" s="5">
        <f t="shared" si="2"/>
        <v>85.874025060704</v>
      </c>
      <c r="X43" s="5">
        <f t="shared" si="3"/>
        <v>393.01756236699356</v>
      </c>
    </row>
    <row r="44" spans="1:24" ht="39.75" customHeight="1">
      <c r="A44" s="259">
        <v>24</v>
      </c>
      <c r="B44" s="516" t="s">
        <v>767</v>
      </c>
      <c r="C44" s="517"/>
      <c r="D44" s="260" t="s">
        <v>768</v>
      </c>
      <c r="E44" s="9">
        <v>4</v>
      </c>
      <c r="F44" s="17">
        <f t="shared" si="10"/>
        <v>1708619.2</v>
      </c>
      <c r="G44" s="17">
        <f t="shared" si="8"/>
        <v>1467260.08</v>
      </c>
      <c r="H44" s="87">
        <f t="shared" si="4"/>
        <v>8</v>
      </c>
      <c r="I44" s="5">
        <f t="shared" si="4"/>
        <v>8</v>
      </c>
      <c r="J44" s="9">
        <v>2</v>
      </c>
      <c r="K44" s="37">
        <v>1</v>
      </c>
      <c r="L44" s="9">
        <v>3</v>
      </c>
      <c r="M44" s="5">
        <v>4</v>
      </c>
      <c r="N44" s="9">
        <v>3</v>
      </c>
      <c r="O44" s="5">
        <v>3</v>
      </c>
      <c r="P44" s="9"/>
      <c r="Q44" s="5"/>
      <c r="R44" s="87">
        <f t="shared" si="9"/>
        <v>8</v>
      </c>
      <c r="S44" s="87">
        <f t="shared" si="9"/>
        <v>8</v>
      </c>
      <c r="T44" s="87">
        <f t="shared" si="6"/>
        <v>0</v>
      </c>
      <c r="U44" s="37"/>
      <c r="V44" s="5">
        <f t="shared" si="7"/>
        <v>100</v>
      </c>
      <c r="W44" s="5">
        <f t="shared" si="2"/>
        <v>85.874025060704</v>
      </c>
      <c r="X44" s="5">
        <f t="shared" si="3"/>
        <v>116.44964810873884</v>
      </c>
    </row>
    <row r="45" spans="1:24" ht="69.75" customHeight="1">
      <c r="A45" s="259">
        <v>25</v>
      </c>
      <c r="B45" s="514" t="s">
        <v>769</v>
      </c>
      <c r="C45" s="515"/>
      <c r="D45" s="260" t="s">
        <v>138</v>
      </c>
      <c r="E45" s="9">
        <v>4</v>
      </c>
      <c r="F45" s="17">
        <f t="shared" si="10"/>
        <v>1708619.2</v>
      </c>
      <c r="G45" s="17">
        <f t="shared" si="8"/>
        <v>1467260.08</v>
      </c>
      <c r="H45" s="87">
        <f t="shared" si="4"/>
        <v>3</v>
      </c>
      <c r="I45" s="5">
        <f t="shared" si="4"/>
        <v>3</v>
      </c>
      <c r="J45" s="9">
        <v>1</v>
      </c>
      <c r="K45" s="37">
        <v>1</v>
      </c>
      <c r="L45" s="9">
        <v>1</v>
      </c>
      <c r="M45" s="5">
        <v>1</v>
      </c>
      <c r="N45" s="9">
        <v>1</v>
      </c>
      <c r="O45" s="5">
        <v>1</v>
      </c>
      <c r="P45" s="9"/>
      <c r="Q45" s="5"/>
      <c r="R45" s="87">
        <f>J45+L45+N45+P45</f>
        <v>3</v>
      </c>
      <c r="S45" s="87">
        <f>K45+M45+O45+Q45</f>
        <v>3</v>
      </c>
      <c r="T45" s="87">
        <f>S45-R45</f>
        <v>0</v>
      </c>
      <c r="U45" s="37"/>
      <c r="V45" s="5">
        <f t="shared" si="7"/>
        <v>100</v>
      </c>
      <c r="W45" s="5">
        <f t="shared" si="2"/>
        <v>85.874025060704</v>
      </c>
      <c r="X45" s="5">
        <f t="shared" si="3"/>
        <v>116.44964810873884</v>
      </c>
    </row>
    <row r="46" spans="1:24" s="1" customFormat="1" ht="36.75" customHeight="1">
      <c r="A46" s="390" t="s">
        <v>24</v>
      </c>
      <c r="B46" s="391"/>
      <c r="C46" s="392"/>
      <c r="D46" s="18"/>
      <c r="E46" s="18">
        <f>SUM(E20:E45)</f>
        <v>100</v>
      </c>
      <c r="F46" s="19">
        <v>42715480</v>
      </c>
      <c r="G46" s="39">
        <v>36681502</v>
      </c>
      <c r="H46" s="18">
        <f t="shared" ref="H46:Q46" si="11">SUM(H20:H45)</f>
        <v>265</v>
      </c>
      <c r="I46" s="18">
        <f t="shared" si="11"/>
        <v>432</v>
      </c>
      <c r="J46" s="18">
        <f t="shared" si="11"/>
        <v>88</v>
      </c>
      <c r="K46" s="18">
        <f t="shared" si="11"/>
        <v>94</v>
      </c>
      <c r="L46" s="18">
        <f t="shared" si="11"/>
        <v>90</v>
      </c>
      <c r="M46" s="18">
        <f t="shared" si="11"/>
        <v>145</v>
      </c>
      <c r="N46" s="18">
        <f t="shared" si="11"/>
        <v>87</v>
      </c>
      <c r="O46" s="18">
        <f t="shared" si="11"/>
        <v>193</v>
      </c>
      <c r="P46" s="18">
        <f t="shared" si="11"/>
        <v>0</v>
      </c>
      <c r="Q46" s="18">
        <f t="shared" si="11"/>
        <v>0</v>
      </c>
      <c r="R46" s="87">
        <f>J46+L46+N46+P46</f>
        <v>265</v>
      </c>
      <c r="S46" s="87">
        <f>K46+M46+O46+Q46</f>
        <v>432</v>
      </c>
      <c r="T46" s="87">
        <f>S46-R46</f>
        <v>167</v>
      </c>
      <c r="U46" s="5"/>
      <c r="V46" s="5">
        <f t="shared" si="7"/>
        <v>221.83908045977012</v>
      </c>
      <c r="W46" s="5">
        <f t="shared" si="2"/>
        <v>85.874025060703985</v>
      </c>
      <c r="X46" s="5">
        <f t="shared" si="3"/>
        <v>258.3308285630643</v>
      </c>
    </row>
    <row r="47" spans="1:24" s="6" customFormat="1" ht="14.25" customHeight="1">
      <c r="F47" s="10"/>
    </row>
    <row r="48" spans="1:24" s="6" customFormat="1" ht="14.25" customHeight="1">
      <c r="B48" s="11" t="s">
        <v>25</v>
      </c>
      <c r="F48" s="10"/>
      <c r="H48" s="6" t="s">
        <v>26</v>
      </c>
    </row>
    <row r="49" spans="10:16">
      <c r="J49" s="88"/>
      <c r="K49" s="88"/>
      <c r="L49" s="88"/>
      <c r="M49" s="88"/>
      <c r="N49" s="88"/>
      <c r="O49" s="88"/>
      <c r="P49" s="88"/>
    </row>
    <row r="50" spans="10:16">
      <c r="J50" s="88"/>
      <c r="K50" s="88"/>
      <c r="L50" s="88"/>
      <c r="M50" s="88"/>
      <c r="N50" s="88"/>
      <c r="O50" s="88"/>
      <c r="P50" s="88"/>
    </row>
    <row r="51" spans="10:16">
      <c r="J51" s="88"/>
      <c r="K51" s="88"/>
      <c r="L51" s="88"/>
      <c r="M51" s="88"/>
      <c r="N51" s="88"/>
      <c r="O51" s="88"/>
      <c r="P51" s="88"/>
    </row>
    <row r="52" spans="10:16">
      <c r="J52" s="88"/>
      <c r="K52" s="88"/>
      <c r="L52" s="88"/>
      <c r="M52" s="88"/>
      <c r="N52" s="88"/>
      <c r="O52" s="88"/>
      <c r="P52" s="88"/>
    </row>
    <row r="53" spans="10:16">
      <c r="J53" s="88"/>
      <c r="K53" s="88"/>
      <c r="L53" s="88"/>
      <c r="M53" s="88"/>
      <c r="N53" s="88"/>
      <c r="O53" s="88"/>
      <c r="P53" s="88"/>
    </row>
    <row r="54" spans="10:16">
      <c r="J54" s="88"/>
      <c r="K54" s="88"/>
      <c r="L54" s="88"/>
      <c r="M54" s="88"/>
      <c r="N54" s="88"/>
      <c r="O54" s="88"/>
      <c r="P54" s="88"/>
    </row>
    <row r="55" spans="10:16">
      <c r="J55" s="88"/>
      <c r="K55" s="88"/>
      <c r="L55" s="88"/>
      <c r="M55" s="88"/>
      <c r="N55" s="88"/>
      <c r="O55" s="88"/>
      <c r="P55" s="88"/>
    </row>
    <row r="56" spans="10:16">
      <c r="J56" s="88"/>
      <c r="K56" s="88"/>
      <c r="L56" s="88"/>
      <c r="M56" s="88"/>
      <c r="N56" s="88"/>
      <c r="O56" s="88"/>
      <c r="P56" s="88"/>
    </row>
    <row r="57" spans="10:16">
      <c r="J57" s="88"/>
      <c r="K57" s="88"/>
      <c r="L57" s="88"/>
      <c r="M57" s="88"/>
      <c r="N57" s="88"/>
      <c r="O57" s="88"/>
      <c r="P57" s="88"/>
    </row>
    <row r="58" spans="10:16">
      <c r="J58" s="88"/>
      <c r="K58" s="88"/>
      <c r="L58" s="88"/>
      <c r="M58" s="88"/>
      <c r="N58" s="88"/>
      <c r="O58" s="88"/>
      <c r="P58" s="88"/>
    </row>
    <row r="59" spans="10:16">
      <c r="J59" s="88"/>
      <c r="K59" s="88"/>
      <c r="L59" s="88"/>
      <c r="M59" s="88"/>
      <c r="N59" s="88"/>
      <c r="O59" s="88"/>
      <c r="P59" s="88"/>
    </row>
    <row r="60" spans="10:16">
      <c r="J60" s="88"/>
      <c r="K60" s="88"/>
      <c r="L60" s="88"/>
      <c r="M60" s="88"/>
      <c r="N60" s="88"/>
      <c r="O60" s="88"/>
      <c r="P60" s="88"/>
    </row>
    <row r="61" spans="10:16">
      <c r="J61" s="88"/>
      <c r="K61" s="88"/>
      <c r="L61" s="88"/>
      <c r="M61" s="88"/>
      <c r="N61" s="88"/>
      <c r="O61" s="88"/>
      <c r="P61" s="88"/>
    </row>
    <row r="62" spans="10:16">
      <c r="J62" s="88"/>
      <c r="K62" s="88"/>
      <c r="L62" s="88"/>
      <c r="M62" s="88"/>
      <c r="N62" s="88"/>
      <c r="O62" s="88"/>
      <c r="P62" s="88"/>
    </row>
    <row r="63" spans="10:16">
      <c r="J63" s="88"/>
      <c r="K63" s="88"/>
      <c r="L63" s="88"/>
      <c r="M63" s="88"/>
      <c r="N63" s="88"/>
      <c r="O63" s="88"/>
      <c r="P63" s="88"/>
    </row>
    <row r="64" spans="10:16">
      <c r="J64" s="88"/>
      <c r="K64" s="88"/>
      <c r="L64" s="88"/>
      <c r="M64" s="88"/>
      <c r="N64" s="88"/>
      <c r="O64" s="88"/>
      <c r="P64" s="88"/>
    </row>
    <row r="65" spans="10:16">
      <c r="J65" s="88"/>
      <c r="K65" s="88"/>
      <c r="L65" s="88"/>
      <c r="M65" s="88"/>
      <c r="N65" s="88"/>
      <c r="O65" s="88"/>
      <c r="P65" s="88"/>
    </row>
  </sheetData>
  <sheetProtection sheet="1" objects="1" scenarios="1"/>
  <mergeCells count="48">
    <mergeCell ref="A6:X6"/>
    <mergeCell ref="A1:X1"/>
    <mergeCell ref="A2:X2"/>
    <mergeCell ref="A3:X3"/>
    <mergeCell ref="A4:X4"/>
    <mergeCell ref="A5:X5"/>
    <mergeCell ref="V19:X19"/>
    <mergeCell ref="B20:C20"/>
    <mergeCell ref="A7:X7"/>
    <mergeCell ref="A16:X16"/>
    <mergeCell ref="A17:X17"/>
    <mergeCell ref="A19:C19"/>
    <mergeCell ref="D19:D20"/>
    <mergeCell ref="E19:E20"/>
    <mergeCell ref="F19:G19"/>
    <mergeCell ref="H19:I19"/>
    <mergeCell ref="J19:K19"/>
    <mergeCell ref="L19:M19"/>
    <mergeCell ref="B26:C26"/>
    <mergeCell ref="N19:O19"/>
    <mergeCell ref="P19:Q19"/>
    <mergeCell ref="R19:T19"/>
    <mergeCell ref="U19:U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45:C45"/>
    <mergeCell ref="A46:C46"/>
    <mergeCell ref="B39:C39"/>
    <mergeCell ref="B40:C40"/>
    <mergeCell ref="B41:C41"/>
    <mergeCell ref="B42:C42"/>
    <mergeCell ref="B43:C43"/>
    <mergeCell ref="B44:C44"/>
  </mergeCells>
  <printOptions horizontalCentered="1"/>
  <pageMargins left="0.11811023622047245" right="0.11811023622047245" top="0.74803149606299213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1"/>
  <sheetViews>
    <sheetView topLeftCell="B24" workbookViewId="0">
      <selection activeCell="M32" sqref="M32"/>
    </sheetView>
  </sheetViews>
  <sheetFormatPr baseColWidth="10" defaultRowHeight="12.75"/>
  <cols>
    <col min="1" max="1" width="9.85546875" style="35" customWidth="1"/>
    <col min="2" max="2" width="45.140625" style="35" bestFit="1" customWidth="1"/>
    <col min="3" max="3" width="12.42578125" style="35" customWidth="1"/>
    <col min="4" max="6" width="10.85546875" style="35" customWidth="1"/>
    <col min="7" max="12" width="10.85546875" style="35" hidden="1" customWidth="1"/>
    <col min="13" max="14" width="10.85546875" style="35" customWidth="1"/>
    <col min="15" max="16" width="10.85546875" style="35" hidden="1" customWidth="1"/>
    <col min="17" max="17" width="10.85546875" style="35" customWidth="1"/>
    <col min="18" max="19" width="9.28515625" style="35" customWidth="1"/>
    <col min="20" max="20" width="20.28515625" style="35" customWidth="1"/>
    <col min="21" max="23" width="8.85546875" style="35" customWidth="1"/>
    <col min="24" max="16384" width="11.42578125" style="35"/>
  </cols>
  <sheetData>
    <row r="1" spans="1:23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</row>
    <row r="3" spans="1:23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</row>
    <row r="4" spans="1:23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</row>
    <row r="5" spans="1:23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</row>
    <row r="6" spans="1:23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3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</row>
    <row r="8" spans="1:23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3">
      <c r="A9" s="159" t="s">
        <v>427</v>
      </c>
      <c r="B9" s="266" t="s">
        <v>818</v>
      </c>
      <c r="C9" s="266"/>
      <c r="D9" s="266"/>
      <c r="E9" s="266"/>
      <c r="F9" s="266"/>
      <c r="G9" s="266"/>
      <c r="H9" s="266"/>
      <c r="I9" s="266"/>
      <c r="J9" s="266"/>
      <c r="K9" s="266"/>
      <c r="L9" s="1"/>
      <c r="M9" s="1"/>
      <c r="N9" s="1"/>
      <c r="O9" s="1"/>
      <c r="P9" s="1"/>
    </row>
    <row r="10" spans="1:23">
      <c r="A10" s="159" t="s">
        <v>0</v>
      </c>
      <c r="B10" s="266" t="s">
        <v>819</v>
      </c>
      <c r="C10" s="266"/>
      <c r="D10" s="266"/>
      <c r="E10" s="266"/>
      <c r="F10" s="266"/>
      <c r="G10" s="266"/>
      <c r="H10" s="266"/>
      <c r="I10" s="266"/>
      <c r="J10" s="266"/>
      <c r="K10" s="266"/>
      <c r="L10" s="6"/>
      <c r="M10" s="6"/>
      <c r="N10" s="6"/>
      <c r="O10" s="6"/>
      <c r="P10" s="6"/>
    </row>
    <row r="11" spans="1:23">
      <c r="A11" s="159" t="s">
        <v>430</v>
      </c>
      <c r="B11" s="266" t="s">
        <v>820</v>
      </c>
      <c r="C11" s="266"/>
      <c r="D11" s="266"/>
      <c r="E11" s="266"/>
      <c r="F11" s="266"/>
      <c r="G11" s="266"/>
      <c r="H11" s="266"/>
      <c r="I11" s="266"/>
      <c r="J11" s="266"/>
      <c r="K11" s="266"/>
      <c r="L11" s="6"/>
      <c r="M11" s="6"/>
      <c r="N11" s="6"/>
      <c r="O11" s="6"/>
      <c r="P11" s="6"/>
    </row>
    <row r="12" spans="1:23">
      <c r="A12" s="159" t="s">
        <v>6</v>
      </c>
      <c r="B12" s="266" t="s">
        <v>821</v>
      </c>
      <c r="C12" s="266"/>
      <c r="D12" s="266"/>
      <c r="E12" s="266"/>
      <c r="F12" s="266"/>
      <c r="G12" s="266"/>
      <c r="H12" s="266"/>
      <c r="I12" s="266"/>
      <c r="J12" s="266"/>
      <c r="K12" s="266"/>
      <c r="L12" s="6"/>
      <c r="M12" s="6"/>
      <c r="N12" s="6"/>
      <c r="O12" s="6"/>
      <c r="P12" s="6"/>
    </row>
    <row r="13" spans="1:23">
      <c r="A13" s="159" t="s">
        <v>416</v>
      </c>
      <c r="B13" s="266" t="s">
        <v>822</v>
      </c>
      <c r="C13" s="266"/>
      <c r="D13" s="266"/>
      <c r="E13" s="266"/>
      <c r="F13" s="266"/>
      <c r="G13" s="266"/>
      <c r="H13" s="266"/>
      <c r="I13" s="266"/>
      <c r="J13" s="266"/>
      <c r="K13" s="266"/>
      <c r="L13" s="6"/>
      <c r="M13" s="6"/>
      <c r="N13" s="6"/>
      <c r="O13" s="6"/>
      <c r="P13" s="6"/>
    </row>
    <row r="14" spans="1:23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6"/>
      <c r="M14" s="6"/>
      <c r="N14" s="6"/>
      <c r="O14" s="6"/>
      <c r="P14" s="6"/>
    </row>
    <row r="15" spans="1:23">
      <c r="A15" s="383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</row>
    <row r="16" spans="1:23" ht="41.25" customHeight="1">
      <c r="A16" s="373" t="s">
        <v>823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</row>
    <row r="17" spans="1:2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23" ht="12.75" customHeight="1">
      <c r="A18" s="374" t="s">
        <v>4</v>
      </c>
      <c r="B18" s="387"/>
      <c r="C18" s="388" t="s">
        <v>7</v>
      </c>
      <c r="D18" s="388" t="s">
        <v>17</v>
      </c>
      <c r="E18" s="384" t="s">
        <v>18</v>
      </c>
      <c r="F18" s="386"/>
      <c r="G18" s="384" t="s">
        <v>19</v>
      </c>
      <c r="H18" s="386"/>
      <c r="I18" s="374" t="s">
        <v>13</v>
      </c>
      <c r="J18" s="375"/>
      <c r="K18" s="374" t="s">
        <v>9</v>
      </c>
      <c r="L18" s="375"/>
      <c r="M18" s="374" t="s">
        <v>12</v>
      </c>
      <c r="N18" s="375"/>
      <c r="O18" s="374" t="s">
        <v>14</v>
      </c>
      <c r="P18" s="375"/>
      <c r="Q18" s="393" t="s">
        <v>27</v>
      </c>
      <c r="R18" s="393"/>
      <c r="S18" s="393"/>
      <c r="T18" s="397" t="s">
        <v>28</v>
      </c>
      <c r="U18" s="384" t="s">
        <v>30</v>
      </c>
      <c r="V18" s="385"/>
      <c r="W18" s="386"/>
    </row>
    <row r="19" spans="1:23" ht="18.75" customHeight="1">
      <c r="A19" s="2" t="s">
        <v>16</v>
      </c>
      <c r="B19" s="2" t="s">
        <v>5</v>
      </c>
      <c r="C19" s="389"/>
      <c r="D19" s="389"/>
      <c r="E19" s="8" t="s">
        <v>20</v>
      </c>
      <c r="F19" s="8" t="s">
        <v>21</v>
      </c>
      <c r="G19" s="8" t="s">
        <v>22</v>
      </c>
      <c r="H19" s="8" t="s">
        <v>23</v>
      </c>
      <c r="I19" s="3" t="s">
        <v>10</v>
      </c>
      <c r="J19" s="3" t="s">
        <v>11</v>
      </c>
      <c r="K19" s="3" t="s">
        <v>10</v>
      </c>
      <c r="L19" s="3" t="s">
        <v>11</v>
      </c>
      <c r="M19" s="3" t="s">
        <v>10</v>
      </c>
      <c r="N19" s="3" t="s">
        <v>11</v>
      </c>
      <c r="O19" s="3" t="s">
        <v>10</v>
      </c>
      <c r="P19" s="3" t="s">
        <v>11</v>
      </c>
      <c r="Q19" s="3" t="s">
        <v>10</v>
      </c>
      <c r="R19" s="3" t="s">
        <v>11</v>
      </c>
      <c r="S19" s="3" t="s">
        <v>29</v>
      </c>
      <c r="T19" s="397"/>
      <c r="U19" s="8" t="s">
        <v>31</v>
      </c>
      <c r="V19" s="8" t="s">
        <v>32</v>
      </c>
      <c r="W19" s="8" t="s">
        <v>33</v>
      </c>
    </row>
    <row r="20" spans="1:23" ht="39" customHeight="1">
      <c r="A20" s="9">
        <v>1</v>
      </c>
      <c r="B20" s="267" t="s">
        <v>824</v>
      </c>
      <c r="C20" s="18" t="s">
        <v>768</v>
      </c>
      <c r="D20" s="18">
        <v>10</v>
      </c>
      <c r="E20" s="17">
        <f t="shared" ref="E20:E28" si="0">$E$29*D20/100</f>
        <v>24848.3</v>
      </c>
      <c r="F20" s="17">
        <f t="shared" ref="F20:F28" si="1">$F$29*D20/100</f>
        <v>21354.9</v>
      </c>
      <c r="G20" s="5">
        <f>I20+K20+M20+O20</f>
        <v>0</v>
      </c>
      <c r="H20" s="5">
        <f>J20+L20+N20+P20</f>
        <v>0</v>
      </c>
      <c r="I20" s="9">
        <v>0</v>
      </c>
      <c r="J20" s="37">
        <v>0</v>
      </c>
      <c r="K20" s="9">
        <v>0</v>
      </c>
      <c r="L20" s="5">
        <v>0</v>
      </c>
      <c r="M20" s="9">
        <v>0</v>
      </c>
      <c r="N20" s="5">
        <v>0</v>
      </c>
      <c r="O20" s="9"/>
      <c r="P20" s="5"/>
      <c r="Q20" s="86">
        <f>I20+K20+M20+O20</f>
        <v>0</v>
      </c>
      <c r="R20" s="86">
        <f>J20+L20+N20+P20</f>
        <v>0</v>
      </c>
      <c r="S20" s="86">
        <f>R20-Q20</f>
        <v>0</v>
      </c>
      <c r="T20" s="7"/>
      <c r="U20" s="5"/>
      <c r="V20" s="5">
        <f t="shared" ref="V20:V29" si="2">F20/E20*100</f>
        <v>85.94109053738083</v>
      </c>
      <c r="W20" s="5">
        <f t="shared" ref="W20:W29" si="3">U20/V20*100</f>
        <v>0</v>
      </c>
    </row>
    <row r="21" spans="1:23" ht="38.25" customHeight="1">
      <c r="A21" s="9">
        <v>2</v>
      </c>
      <c r="B21" s="267" t="s">
        <v>825</v>
      </c>
      <c r="C21" s="18" t="s">
        <v>826</v>
      </c>
      <c r="D21" s="18">
        <v>12</v>
      </c>
      <c r="E21" s="17">
        <f t="shared" si="0"/>
        <v>29817.96</v>
      </c>
      <c r="F21" s="17">
        <f t="shared" si="1"/>
        <v>25625.88</v>
      </c>
      <c r="G21" s="5">
        <f t="shared" ref="G21:H28" si="4">I21+K21+M21+O21</f>
        <v>2</v>
      </c>
      <c r="H21" s="5">
        <f t="shared" si="4"/>
        <v>1</v>
      </c>
      <c r="I21" s="9">
        <v>0</v>
      </c>
      <c r="J21" s="37">
        <v>0</v>
      </c>
      <c r="K21" s="9">
        <v>1</v>
      </c>
      <c r="L21" s="5">
        <v>1</v>
      </c>
      <c r="M21" s="9">
        <v>1</v>
      </c>
      <c r="N21" s="5">
        <v>0</v>
      </c>
      <c r="O21" s="9"/>
      <c r="P21" s="5"/>
      <c r="Q21" s="86">
        <f t="shared" ref="Q21:Q26" si="5">I21+K21+M21+O21</f>
        <v>2</v>
      </c>
      <c r="R21" s="86">
        <f>J21+L21+N21+P21</f>
        <v>1</v>
      </c>
      <c r="S21" s="86">
        <f t="shared" ref="S21:S26" si="6">R21-Q21</f>
        <v>-1</v>
      </c>
      <c r="T21" s="7"/>
      <c r="U21" s="5">
        <f t="shared" ref="U21:U29" si="7">N21/M21*100</f>
        <v>0</v>
      </c>
      <c r="V21" s="5">
        <f t="shared" si="2"/>
        <v>85.94109053738083</v>
      </c>
      <c r="W21" s="5">
        <f t="shared" si="3"/>
        <v>0</v>
      </c>
    </row>
    <row r="22" spans="1:23" ht="38.25" customHeight="1">
      <c r="A22" s="9">
        <v>3</v>
      </c>
      <c r="B22" s="267" t="s">
        <v>827</v>
      </c>
      <c r="C22" s="18" t="s">
        <v>768</v>
      </c>
      <c r="D22" s="18">
        <v>12</v>
      </c>
      <c r="E22" s="17">
        <f t="shared" si="0"/>
        <v>29817.96</v>
      </c>
      <c r="F22" s="17">
        <f t="shared" si="1"/>
        <v>25625.88</v>
      </c>
      <c r="G22" s="5">
        <f t="shared" si="4"/>
        <v>2</v>
      </c>
      <c r="H22" s="5">
        <f t="shared" si="4"/>
        <v>3</v>
      </c>
      <c r="I22" s="9">
        <v>1</v>
      </c>
      <c r="J22" s="37">
        <v>1</v>
      </c>
      <c r="K22" s="9">
        <v>1</v>
      </c>
      <c r="L22" s="5">
        <v>1</v>
      </c>
      <c r="M22" s="9">
        <v>0</v>
      </c>
      <c r="N22" s="5">
        <v>1</v>
      </c>
      <c r="O22" s="9"/>
      <c r="P22" s="5"/>
      <c r="Q22" s="86">
        <f t="shared" si="5"/>
        <v>2</v>
      </c>
      <c r="R22" s="86">
        <f>J22+L22+N22+P22</f>
        <v>3</v>
      </c>
      <c r="S22" s="86">
        <f t="shared" si="6"/>
        <v>1</v>
      </c>
      <c r="T22" s="7"/>
      <c r="U22" s="5"/>
      <c r="V22" s="5">
        <f t="shared" si="2"/>
        <v>85.94109053738083</v>
      </c>
      <c r="W22" s="5">
        <f t="shared" si="3"/>
        <v>0</v>
      </c>
    </row>
    <row r="23" spans="1:23" ht="38.25" customHeight="1">
      <c r="A23" s="9">
        <v>4</v>
      </c>
      <c r="B23" s="267" t="s">
        <v>828</v>
      </c>
      <c r="C23" s="18" t="s">
        <v>816</v>
      </c>
      <c r="D23" s="18">
        <v>10</v>
      </c>
      <c r="E23" s="17">
        <f t="shared" si="0"/>
        <v>24848.3</v>
      </c>
      <c r="F23" s="17">
        <f t="shared" si="1"/>
        <v>21354.9</v>
      </c>
      <c r="G23" s="5">
        <f t="shared" si="4"/>
        <v>1</v>
      </c>
      <c r="H23" s="5">
        <f t="shared" si="4"/>
        <v>0</v>
      </c>
      <c r="I23" s="9">
        <v>0</v>
      </c>
      <c r="J23" s="37">
        <v>0</v>
      </c>
      <c r="K23" s="9">
        <v>0</v>
      </c>
      <c r="L23" s="5">
        <v>0</v>
      </c>
      <c r="M23" s="9">
        <v>1</v>
      </c>
      <c r="N23" s="5">
        <v>0</v>
      </c>
      <c r="O23" s="9"/>
      <c r="P23" s="5"/>
      <c r="Q23" s="86">
        <f t="shared" si="5"/>
        <v>1</v>
      </c>
      <c r="R23" s="86">
        <f>J23+L23+N23+P23</f>
        <v>0</v>
      </c>
      <c r="S23" s="86">
        <f t="shared" si="6"/>
        <v>-1</v>
      </c>
      <c r="T23" s="7"/>
      <c r="U23" s="5">
        <f t="shared" si="7"/>
        <v>0</v>
      </c>
      <c r="V23" s="5">
        <f t="shared" si="2"/>
        <v>85.94109053738083</v>
      </c>
      <c r="W23" s="5">
        <f t="shared" si="3"/>
        <v>0</v>
      </c>
    </row>
    <row r="24" spans="1:23" ht="39" customHeight="1">
      <c r="A24" s="9">
        <v>5</v>
      </c>
      <c r="B24" s="29" t="s">
        <v>829</v>
      </c>
      <c r="C24" s="18" t="s">
        <v>830</v>
      </c>
      <c r="D24" s="51">
        <v>12</v>
      </c>
      <c r="E24" s="17">
        <f t="shared" si="0"/>
        <v>29817.96</v>
      </c>
      <c r="F24" s="17">
        <f t="shared" si="1"/>
        <v>25625.88</v>
      </c>
      <c r="G24" s="5">
        <f t="shared" si="4"/>
        <v>18</v>
      </c>
      <c r="H24" s="5">
        <f t="shared" si="4"/>
        <v>10</v>
      </c>
      <c r="I24" s="9">
        <v>6</v>
      </c>
      <c r="J24" s="37">
        <v>0</v>
      </c>
      <c r="K24" s="9">
        <v>6</v>
      </c>
      <c r="L24" s="5">
        <v>6</v>
      </c>
      <c r="M24" s="9">
        <v>6</v>
      </c>
      <c r="N24" s="5">
        <v>4</v>
      </c>
      <c r="O24" s="9"/>
      <c r="P24" s="5"/>
      <c r="Q24" s="86">
        <f t="shared" si="5"/>
        <v>18</v>
      </c>
      <c r="R24" s="86">
        <f>J24+L24+N24+P24</f>
        <v>10</v>
      </c>
      <c r="S24" s="86">
        <f t="shared" si="6"/>
        <v>-8</v>
      </c>
      <c r="T24" s="21"/>
      <c r="U24" s="5">
        <f t="shared" si="7"/>
        <v>66.666666666666657</v>
      </c>
      <c r="V24" s="5">
        <f t="shared" si="2"/>
        <v>85.94109053738083</v>
      </c>
      <c r="W24" s="5">
        <f t="shared" si="3"/>
        <v>77.572516534066324</v>
      </c>
    </row>
    <row r="25" spans="1:23" ht="45" customHeight="1">
      <c r="A25" s="9">
        <v>6</v>
      </c>
      <c r="B25" s="29" t="s">
        <v>831</v>
      </c>
      <c r="C25" s="18" t="s">
        <v>768</v>
      </c>
      <c r="D25" s="18">
        <v>10</v>
      </c>
      <c r="E25" s="17">
        <f t="shared" si="0"/>
        <v>24848.3</v>
      </c>
      <c r="F25" s="17">
        <f t="shared" si="1"/>
        <v>21354.9</v>
      </c>
      <c r="G25" s="5">
        <f t="shared" si="4"/>
        <v>1</v>
      </c>
      <c r="H25" s="5">
        <f t="shared" si="4"/>
        <v>1</v>
      </c>
      <c r="I25" s="9">
        <v>0</v>
      </c>
      <c r="J25" s="37">
        <v>0</v>
      </c>
      <c r="K25" s="9">
        <v>1</v>
      </c>
      <c r="L25" s="5">
        <v>1</v>
      </c>
      <c r="M25" s="9">
        <v>0</v>
      </c>
      <c r="N25" s="5">
        <v>0</v>
      </c>
      <c r="O25" s="9"/>
      <c r="P25" s="5"/>
      <c r="Q25" s="86">
        <f t="shared" si="5"/>
        <v>1</v>
      </c>
      <c r="R25" s="86">
        <f>J24+L24+N24+P24</f>
        <v>10</v>
      </c>
      <c r="S25" s="86">
        <f t="shared" si="6"/>
        <v>9</v>
      </c>
      <c r="T25" s="265"/>
      <c r="U25" s="5"/>
      <c r="V25" s="5">
        <f t="shared" si="2"/>
        <v>85.94109053738083</v>
      </c>
      <c r="W25" s="5">
        <f t="shared" si="3"/>
        <v>0</v>
      </c>
    </row>
    <row r="26" spans="1:23" ht="45" customHeight="1">
      <c r="A26" s="9">
        <v>7</v>
      </c>
      <c r="B26" s="29" t="s">
        <v>832</v>
      </c>
      <c r="C26" s="18" t="s">
        <v>833</v>
      </c>
      <c r="D26" s="18">
        <v>12</v>
      </c>
      <c r="E26" s="17">
        <f t="shared" si="0"/>
        <v>29817.96</v>
      </c>
      <c r="F26" s="17">
        <f t="shared" si="1"/>
        <v>25625.88</v>
      </c>
      <c r="G26" s="5">
        <f t="shared" si="4"/>
        <v>30</v>
      </c>
      <c r="H26" s="5">
        <f t="shared" si="4"/>
        <v>34</v>
      </c>
      <c r="I26" s="9">
        <v>10</v>
      </c>
      <c r="J26" s="37">
        <v>14</v>
      </c>
      <c r="K26" s="9">
        <v>10</v>
      </c>
      <c r="L26" s="5">
        <v>10</v>
      </c>
      <c r="M26" s="9">
        <v>10</v>
      </c>
      <c r="N26" s="5">
        <v>10</v>
      </c>
      <c r="O26" s="9"/>
      <c r="P26" s="5"/>
      <c r="Q26" s="86">
        <f t="shared" si="5"/>
        <v>30</v>
      </c>
      <c r="R26" s="86">
        <f>J25+L25+N25+P25</f>
        <v>1</v>
      </c>
      <c r="S26" s="86">
        <f t="shared" si="6"/>
        <v>-29</v>
      </c>
      <c r="T26" s="265"/>
      <c r="U26" s="5">
        <f t="shared" si="7"/>
        <v>100</v>
      </c>
      <c r="V26" s="5">
        <f t="shared" si="2"/>
        <v>85.94109053738083</v>
      </c>
      <c r="W26" s="5">
        <f t="shared" si="3"/>
        <v>116.35877480109951</v>
      </c>
    </row>
    <row r="27" spans="1:23" ht="73.5" customHeight="1">
      <c r="A27" s="9">
        <v>8</v>
      </c>
      <c r="B27" s="29" t="s">
        <v>834</v>
      </c>
      <c r="C27" s="18" t="s">
        <v>793</v>
      </c>
      <c r="D27" s="18">
        <v>12</v>
      </c>
      <c r="E27" s="17">
        <f t="shared" si="0"/>
        <v>29817.96</v>
      </c>
      <c r="F27" s="17">
        <f t="shared" si="1"/>
        <v>25625.88</v>
      </c>
      <c r="G27" s="5">
        <f t="shared" si="4"/>
        <v>18</v>
      </c>
      <c r="H27" s="5">
        <f t="shared" si="4"/>
        <v>22</v>
      </c>
      <c r="I27" s="9">
        <v>12</v>
      </c>
      <c r="J27" s="37">
        <v>10</v>
      </c>
      <c r="K27" s="9">
        <v>3</v>
      </c>
      <c r="L27" s="5">
        <v>0</v>
      </c>
      <c r="M27" s="9">
        <v>3</v>
      </c>
      <c r="N27" s="5">
        <v>12</v>
      </c>
      <c r="O27" s="9"/>
      <c r="P27" s="5"/>
      <c r="Q27" s="86">
        <f>I27+K27+M27+O27</f>
        <v>18</v>
      </c>
      <c r="R27" s="86">
        <f>J26+L26+N26+P26</f>
        <v>34</v>
      </c>
      <c r="S27" s="86">
        <f>R27-Q27</f>
        <v>16</v>
      </c>
      <c r="T27" s="55"/>
      <c r="U27" s="5">
        <f t="shared" si="7"/>
        <v>400</v>
      </c>
      <c r="V27" s="5">
        <f t="shared" si="2"/>
        <v>85.94109053738083</v>
      </c>
      <c r="W27" s="5">
        <f t="shared" si="3"/>
        <v>465.43509920439806</v>
      </c>
    </row>
    <row r="28" spans="1:23" ht="46.5" customHeight="1">
      <c r="A28" s="9">
        <v>9</v>
      </c>
      <c r="B28" s="29" t="s">
        <v>835</v>
      </c>
      <c r="C28" s="18" t="s">
        <v>768</v>
      </c>
      <c r="D28" s="18">
        <v>10</v>
      </c>
      <c r="E28" s="17">
        <f t="shared" si="0"/>
        <v>24848.3</v>
      </c>
      <c r="F28" s="17">
        <f t="shared" si="1"/>
        <v>21354.9</v>
      </c>
      <c r="G28" s="5">
        <f t="shared" si="4"/>
        <v>2</v>
      </c>
      <c r="H28" s="5">
        <f t="shared" si="4"/>
        <v>1</v>
      </c>
      <c r="I28" s="9">
        <v>0</v>
      </c>
      <c r="J28" s="37">
        <v>0</v>
      </c>
      <c r="K28" s="9">
        <v>1</v>
      </c>
      <c r="L28" s="5">
        <v>1</v>
      </c>
      <c r="M28" s="9">
        <v>1</v>
      </c>
      <c r="N28" s="5">
        <v>0</v>
      </c>
      <c r="O28" s="9"/>
      <c r="P28" s="5"/>
      <c r="Q28" s="86">
        <f>I28+K28+M28+O28</f>
        <v>2</v>
      </c>
      <c r="R28" s="86">
        <f>J27+L27+N27+P27</f>
        <v>22</v>
      </c>
      <c r="S28" s="86">
        <f>R28-Q28</f>
        <v>20</v>
      </c>
      <c r="T28" s="268" t="s">
        <v>836</v>
      </c>
      <c r="U28" s="5">
        <f t="shared" si="7"/>
        <v>0</v>
      </c>
      <c r="V28" s="5">
        <f t="shared" si="2"/>
        <v>85.94109053738083</v>
      </c>
      <c r="W28" s="5">
        <f t="shared" si="3"/>
        <v>0</v>
      </c>
    </row>
    <row r="29" spans="1:23" s="6" customFormat="1" ht="14.25" customHeight="1">
      <c r="A29" s="390" t="s">
        <v>24</v>
      </c>
      <c r="B29" s="391"/>
      <c r="C29" s="18"/>
      <c r="D29" s="18">
        <f>SUM(D20:D28)</f>
        <v>100</v>
      </c>
      <c r="E29" s="39">
        <v>248483</v>
      </c>
      <c r="F29" s="39">
        <v>213549</v>
      </c>
      <c r="G29" s="9">
        <f t="shared" ref="G29:M29" si="8">SUM(G20:G28)</f>
        <v>74</v>
      </c>
      <c r="H29" s="9">
        <f t="shared" si="8"/>
        <v>72</v>
      </c>
      <c r="I29" s="18">
        <f t="shared" si="8"/>
        <v>29</v>
      </c>
      <c r="J29" s="18">
        <f t="shared" si="8"/>
        <v>25</v>
      </c>
      <c r="K29" s="18">
        <f t="shared" si="8"/>
        <v>23</v>
      </c>
      <c r="L29" s="9">
        <f t="shared" si="8"/>
        <v>20</v>
      </c>
      <c r="M29" s="18">
        <f t="shared" si="8"/>
        <v>22</v>
      </c>
      <c r="N29" s="9">
        <f>SUM(N20:N28)</f>
        <v>27</v>
      </c>
      <c r="O29" s="18">
        <f>SUM(O20:O28)</f>
        <v>0</v>
      </c>
      <c r="P29" s="18">
        <f>SUM(P20:P25)</f>
        <v>0</v>
      </c>
      <c r="Q29" s="87">
        <f>SUM(Q20:Q28)</f>
        <v>74</v>
      </c>
      <c r="R29" s="87">
        <f>SUM(R20:R28)</f>
        <v>81</v>
      </c>
      <c r="S29" s="87">
        <f>SUM(S20:S28)</f>
        <v>7</v>
      </c>
      <c r="T29" s="269"/>
      <c r="U29" s="5">
        <f t="shared" si="7"/>
        <v>122.72727272727273</v>
      </c>
      <c r="V29" s="5">
        <f t="shared" si="2"/>
        <v>85.94109053738083</v>
      </c>
      <c r="W29" s="5">
        <f t="shared" si="3"/>
        <v>142.80395089225851</v>
      </c>
    </row>
    <row r="30" spans="1:23" s="6" customFormat="1" ht="14.25" customHeight="1">
      <c r="E30" s="10"/>
    </row>
    <row r="31" spans="1:23">
      <c r="A31" s="6"/>
      <c r="B31" s="11" t="s">
        <v>25</v>
      </c>
      <c r="C31" s="6"/>
      <c r="D31" s="6"/>
      <c r="E31" s="10"/>
      <c r="F31" s="6"/>
      <c r="G31" s="6" t="s">
        <v>26</v>
      </c>
      <c r="H31" s="6"/>
      <c r="I31" s="6"/>
      <c r="J31" s="6"/>
      <c r="K31" s="6"/>
      <c r="L31" s="6"/>
      <c r="M31" s="6"/>
      <c r="N31" s="6"/>
      <c r="O31" s="6"/>
      <c r="P31" s="6"/>
    </row>
    <row r="32" spans="1:23">
      <c r="I32" s="88"/>
      <c r="J32" s="88"/>
      <c r="K32" s="22"/>
      <c r="L32" s="88"/>
      <c r="M32" s="88"/>
      <c r="N32" s="88"/>
      <c r="O32" s="88"/>
    </row>
    <row r="33" spans="9:15">
      <c r="I33" s="88"/>
      <c r="J33" s="88"/>
      <c r="K33" s="88"/>
      <c r="L33" s="88"/>
      <c r="M33" s="88"/>
      <c r="N33" s="88"/>
      <c r="O33" s="88"/>
    </row>
    <row r="34" spans="9:15">
      <c r="I34" s="88"/>
      <c r="J34" s="88"/>
      <c r="K34" s="88"/>
      <c r="L34" s="88"/>
      <c r="M34" s="88"/>
      <c r="N34" s="88"/>
      <c r="O34" s="88"/>
    </row>
    <row r="35" spans="9:15">
      <c r="I35" s="88"/>
      <c r="J35" s="88"/>
      <c r="K35" s="88"/>
      <c r="L35" s="88"/>
      <c r="M35" s="88"/>
      <c r="N35" s="88"/>
      <c r="O35" s="88"/>
    </row>
    <row r="36" spans="9:15">
      <c r="I36" s="88"/>
      <c r="J36" s="88"/>
      <c r="K36" s="88"/>
      <c r="L36" s="88"/>
      <c r="M36" s="88"/>
      <c r="N36" s="88"/>
      <c r="O36" s="88"/>
    </row>
    <row r="37" spans="9:15">
      <c r="I37" s="88"/>
      <c r="J37" s="88"/>
      <c r="K37" s="88"/>
      <c r="L37" s="88"/>
      <c r="M37" s="88"/>
      <c r="N37" s="88"/>
      <c r="O37" s="88"/>
    </row>
    <row r="38" spans="9:15">
      <c r="I38" s="88"/>
      <c r="J38" s="88"/>
      <c r="K38" s="88"/>
      <c r="L38" s="88"/>
      <c r="M38" s="88"/>
      <c r="N38" s="88"/>
      <c r="O38" s="88"/>
    </row>
    <row r="39" spans="9:15">
      <c r="I39" s="88"/>
      <c r="J39" s="88"/>
      <c r="K39" s="88"/>
      <c r="L39" s="88"/>
      <c r="M39" s="88"/>
      <c r="N39" s="88"/>
      <c r="O39" s="88"/>
    </row>
    <row r="40" spans="9:15">
      <c r="I40" s="88"/>
      <c r="J40" s="88"/>
      <c r="K40" s="88"/>
      <c r="L40" s="88"/>
      <c r="M40" s="88"/>
      <c r="N40" s="88"/>
      <c r="O40" s="88"/>
    </row>
    <row r="41" spans="9:15">
      <c r="I41" s="88"/>
      <c r="J41" s="88"/>
      <c r="K41" s="88"/>
      <c r="L41" s="88"/>
      <c r="M41" s="88"/>
      <c r="N41" s="88"/>
      <c r="O41" s="88"/>
    </row>
    <row r="42" spans="9:15">
      <c r="I42" s="88"/>
      <c r="J42" s="88"/>
      <c r="K42" s="88"/>
      <c r="L42" s="88"/>
      <c r="M42" s="88"/>
      <c r="N42" s="88"/>
      <c r="O42" s="88"/>
    </row>
    <row r="43" spans="9:15">
      <c r="I43" s="88"/>
      <c r="J43" s="88"/>
      <c r="K43" s="88"/>
      <c r="L43" s="88"/>
      <c r="M43" s="88"/>
      <c r="N43" s="88"/>
      <c r="O43" s="88"/>
    </row>
    <row r="44" spans="9:15">
      <c r="I44" s="88"/>
      <c r="J44" s="88"/>
      <c r="K44" s="88"/>
      <c r="L44" s="88"/>
      <c r="M44" s="88"/>
      <c r="N44" s="88"/>
      <c r="O44" s="88"/>
    </row>
    <row r="45" spans="9:15">
      <c r="I45" s="88"/>
      <c r="J45" s="88"/>
      <c r="K45" s="88"/>
      <c r="L45" s="88"/>
      <c r="M45" s="88"/>
      <c r="N45" s="88"/>
      <c r="O45" s="88"/>
    </row>
    <row r="46" spans="9:15">
      <c r="I46" s="88"/>
      <c r="J46" s="88"/>
      <c r="K46" s="88"/>
      <c r="L46" s="88"/>
      <c r="M46" s="88"/>
      <c r="N46" s="88"/>
      <c r="O46" s="88"/>
    </row>
    <row r="47" spans="9:15">
      <c r="I47" s="88"/>
      <c r="J47" s="88"/>
      <c r="K47" s="88"/>
      <c r="L47" s="88"/>
      <c r="M47" s="88"/>
      <c r="N47" s="88"/>
      <c r="O47" s="88"/>
    </row>
    <row r="48" spans="9:15">
      <c r="I48" s="88"/>
      <c r="J48" s="88"/>
      <c r="K48" s="88"/>
      <c r="L48" s="88"/>
      <c r="M48" s="88"/>
      <c r="N48" s="88"/>
      <c r="O48" s="88"/>
    </row>
    <row r="49" spans="9:15">
      <c r="I49" s="88"/>
      <c r="J49" s="88"/>
      <c r="K49" s="88"/>
      <c r="L49" s="88"/>
      <c r="M49" s="88"/>
      <c r="N49" s="88"/>
      <c r="O49" s="88"/>
    </row>
    <row r="50" spans="9:15">
      <c r="I50" s="88"/>
      <c r="J50" s="88"/>
      <c r="K50" s="88"/>
      <c r="L50" s="88"/>
      <c r="M50" s="88"/>
      <c r="N50" s="88"/>
      <c r="O50" s="88"/>
    </row>
    <row r="51" spans="9:15">
      <c r="I51" s="88"/>
      <c r="J51" s="88"/>
      <c r="K51" s="88"/>
      <c r="L51" s="88"/>
      <c r="M51" s="88"/>
      <c r="N51" s="88"/>
      <c r="O51" s="88"/>
    </row>
    <row r="52" spans="9:15">
      <c r="I52" s="88"/>
      <c r="J52" s="88"/>
      <c r="K52" s="88"/>
      <c r="L52" s="88"/>
      <c r="M52" s="88"/>
      <c r="N52" s="88"/>
      <c r="O52" s="88"/>
    </row>
    <row r="53" spans="9:15">
      <c r="I53" s="88"/>
      <c r="J53" s="88"/>
      <c r="K53" s="88"/>
      <c r="L53" s="88"/>
      <c r="M53" s="88"/>
      <c r="N53" s="88"/>
      <c r="O53" s="88"/>
    </row>
    <row r="54" spans="9:15">
      <c r="I54" s="88"/>
      <c r="J54" s="88"/>
      <c r="K54" s="88"/>
      <c r="L54" s="88"/>
      <c r="M54" s="88"/>
      <c r="N54" s="88"/>
      <c r="O54" s="88"/>
    </row>
    <row r="55" spans="9:15">
      <c r="I55" s="88"/>
      <c r="J55" s="88"/>
      <c r="K55" s="88"/>
      <c r="L55" s="88"/>
      <c r="M55" s="88"/>
      <c r="N55" s="88"/>
      <c r="O55" s="88"/>
    </row>
    <row r="56" spans="9:15">
      <c r="I56" s="88"/>
      <c r="J56" s="88"/>
      <c r="K56" s="88"/>
      <c r="L56" s="88"/>
      <c r="M56" s="88"/>
      <c r="N56" s="88"/>
      <c r="O56" s="88"/>
    </row>
    <row r="57" spans="9:15">
      <c r="I57" s="88"/>
      <c r="J57" s="88"/>
      <c r="K57" s="88"/>
      <c r="L57" s="88"/>
      <c r="M57" s="88"/>
      <c r="N57" s="88"/>
      <c r="O57" s="88"/>
    </row>
    <row r="58" spans="9:15">
      <c r="I58" s="88"/>
      <c r="J58" s="88"/>
      <c r="K58" s="88"/>
      <c r="L58" s="88"/>
      <c r="M58" s="88"/>
      <c r="N58" s="88"/>
      <c r="O58" s="88"/>
    </row>
    <row r="59" spans="9:15">
      <c r="I59" s="88"/>
      <c r="J59" s="88"/>
      <c r="K59" s="88"/>
      <c r="L59" s="88"/>
      <c r="M59" s="88"/>
      <c r="N59" s="88"/>
      <c r="O59" s="88"/>
    </row>
    <row r="60" spans="9:15">
      <c r="I60" s="88"/>
      <c r="J60" s="88"/>
      <c r="K60" s="88"/>
      <c r="L60" s="88"/>
      <c r="M60" s="88"/>
      <c r="N60" s="88"/>
      <c r="O60" s="88"/>
    </row>
    <row r="61" spans="9:15">
      <c r="I61" s="88"/>
      <c r="J61" s="88"/>
      <c r="K61" s="88"/>
      <c r="L61" s="88"/>
      <c r="M61" s="88"/>
      <c r="N61" s="88"/>
      <c r="O61" s="88"/>
    </row>
    <row r="62" spans="9:15">
      <c r="I62" s="88"/>
      <c r="J62" s="88"/>
      <c r="K62" s="88"/>
      <c r="L62" s="88"/>
      <c r="M62" s="88"/>
      <c r="N62" s="88"/>
      <c r="O62" s="88"/>
    </row>
    <row r="63" spans="9:15">
      <c r="I63" s="88"/>
      <c r="J63" s="88"/>
      <c r="K63" s="88"/>
      <c r="L63" s="88"/>
      <c r="M63" s="88"/>
      <c r="N63" s="88"/>
      <c r="O63" s="88"/>
    </row>
    <row r="64" spans="9:15">
      <c r="I64" s="88"/>
      <c r="J64" s="88"/>
      <c r="K64" s="88"/>
      <c r="L64" s="88"/>
      <c r="M64" s="88"/>
      <c r="N64" s="88"/>
      <c r="O64" s="88"/>
    </row>
    <row r="65" spans="9:15">
      <c r="I65" s="88"/>
      <c r="J65" s="88"/>
      <c r="K65" s="88"/>
      <c r="L65" s="88"/>
      <c r="M65" s="88"/>
      <c r="N65" s="88"/>
      <c r="O65" s="88"/>
    </row>
    <row r="66" spans="9:15">
      <c r="I66" s="88"/>
      <c r="J66" s="88"/>
      <c r="K66" s="88"/>
      <c r="L66" s="88"/>
      <c r="M66" s="88"/>
      <c r="N66" s="88"/>
      <c r="O66" s="88"/>
    </row>
    <row r="67" spans="9:15">
      <c r="I67" s="88"/>
      <c r="J67" s="88"/>
      <c r="K67" s="88"/>
      <c r="L67" s="88"/>
      <c r="M67" s="88"/>
      <c r="N67" s="88"/>
      <c r="O67" s="88"/>
    </row>
    <row r="68" spans="9:15">
      <c r="I68" s="88"/>
      <c r="J68" s="88"/>
      <c r="K68" s="88"/>
      <c r="L68" s="88"/>
      <c r="M68" s="88"/>
      <c r="N68" s="88"/>
      <c r="O68" s="88"/>
    </row>
    <row r="69" spans="9:15">
      <c r="I69" s="88"/>
      <c r="J69" s="88"/>
      <c r="K69" s="88"/>
      <c r="L69" s="88"/>
      <c r="M69" s="88"/>
      <c r="N69" s="88"/>
      <c r="O69" s="88"/>
    </row>
    <row r="70" spans="9:15">
      <c r="I70" s="88"/>
      <c r="J70" s="88"/>
      <c r="K70" s="88"/>
      <c r="L70" s="88"/>
      <c r="M70" s="88"/>
      <c r="N70" s="88"/>
      <c r="O70" s="88"/>
    </row>
    <row r="71" spans="9:15">
      <c r="I71" s="88"/>
      <c r="J71" s="88"/>
      <c r="K71" s="88"/>
      <c r="L71" s="88"/>
      <c r="M71" s="88"/>
      <c r="N71" s="88"/>
      <c r="O71" s="88"/>
    </row>
    <row r="72" spans="9:15">
      <c r="I72" s="88"/>
      <c r="J72" s="88"/>
      <c r="K72" s="88"/>
      <c r="L72" s="88"/>
      <c r="M72" s="88"/>
      <c r="N72" s="88"/>
      <c r="O72" s="88"/>
    </row>
    <row r="73" spans="9:15">
      <c r="I73" s="88"/>
      <c r="J73" s="88"/>
      <c r="K73" s="88"/>
      <c r="L73" s="88"/>
      <c r="M73" s="88"/>
      <c r="N73" s="88"/>
      <c r="O73" s="88"/>
    </row>
    <row r="74" spans="9:15">
      <c r="I74" s="88"/>
      <c r="J74" s="88"/>
      <c r="K74" s="88"/>
      <c r="L74" s="88"/>
      <c r="M74" s="88"/>
      <c r="N74" s="88"/>
      <c r="O74" s="88"/>
    </row>
    <row r="75" spans="9:15">
      <c r="I75" s="88"/>
      <c r="J75" s="88"/>
      <c r="K75" s="88"/>
      <c r="L75" s="88"/>
      <c r="M75" s="88"/>
      <c r="N75" s="88"/>
      <c r="O75" s="88"/>
    </row>
    <row r="76" spans="9:15">
      <c r="I76" s="88"/>
      <c r="J76" s="88"/>
      <c r="K76" s="88"/>
      <c r="L76" s="88"/>
      <c r="M76" s="88"/>
      <c r="N76" s="88"/>
      <c r="O76" s="88"/>
    </row>
    <row r="77" spans="9:15">
      <c r="I77" s="88"/>
      <c r="J77" s="88"/>
      <c r="K77" s="88"/>
      <c r="L77" s="88"/>
      <c r="M77" s="88"/>
      <c r="N77" s="88"/>
      <c r="O77" s="88"/>
    </row>
    <row r="78" spans="9:15">
      <c r="I78" s="88"/>
      <c r="J78" s="88"/>
      <c r="K78" s="88"/>
      <c r="L78" s="88"/>
      <c r="M78" s="88"/>
      <c r="N78" s="88"/>
      <c r="O78" s="88"/>
    </row>
    <row r="79" spans="9:15">
      <c r="I79" s="88"/>
      <c r="J79" s="88"/>
      <c r="K79" s="88"/>
      <c r="L79" s="88"/>
      <c r="M79" s="88"/>
      <c r="N79" s="88"/>
      <c r="O79" s="88"/>
    </row>
    <row r="80" spans="9:15">
      <c r="I80" s="88"/>
      <c r="J80" s="88"/>
      <c r="K80" s="88"/>
      <c r="L80" s="88"/>
      <c r="M80" s="88"/>
      <c r="N80" s="88"/>
      <c r="O80" s="88"/>
    </row>
    <row r="81" spans="9:15">
      <c r="I81" s="88"/>
      <c r="J81" s="88"/>
      <c r="K81" s="88"/>
      <c r="L81" s="88"/>
      <c r="M81" s="88"/>
      <c r="N81" s="88"/>
      <c r="O81" s="88"/>
    </row>
    <row r="82" spans="9:15">
      <c r="I82" s="88"/>
      <c r="J82" s="88"/>
      <c r="K82" s="88"/>
      <c r="L82" s="88"/>
      <c r="M82" s="88"/>
      <c r="N82" s="88"/>
      <c r="O82" s="88"/>
    </row>
    <row r="83" spans="9:15">
      <c r="I83" s="88"/>
      <c r="J83" s="88"/>
      <c r="K83" s="88"/>
      <c r="L83" s="88"/>
      <c r="M83" s="88"/>
      <c r="N83" s="88"/>
      <c r="O83" s="88"/>
    </row>
    <row r="84" spans="9:15">
      <c r="I84" s="88"/>
      <c r="J84" s="88"/>
      <c r="K84" s="88"/>
      <c r="L84" s="88"/>
      <c r="M84" s="88"/>
      <c r="N84" s="88"/>
      <c r="O84" s="88"/>
    </row>
    <row r="85" spans="9:15">
      <c r="I85" s="88"/>
      <c r="J85" s="88"/>
      <c r="K85" s="88"/>
      <c r="L85" s="88"/>
      <c r="M85" s="88"/>
      <c r="N85" s="88"/>
      <c r="O85" s="88"/>
    </row>
    <row r="86" spans="9:15">
      <c r="I86" s="88"/>
      <c r="J86" s="88"/>
      <c r="K86" s="88"/>
      <c r="L86" s="88"/>
      <c r="M86" s="88"/>
      <c r="N86" s="88"/>
      <c r="O86" s="88"/>
    </row>
    <row r="87" spans="9:15">
      <c r="I87" s="88"/>
      <c r="J87" s="88"/>
      <c r="K87" s="88"/>
      <c r="L87" s="88"/>
      <c r="M87" s="88"/>
      <c r="N87" s="88"/>
      <c r="O87" s="88"/>
    </row>
    <row r="88" spans="9:15">
      <c r="I88" s="88"/>
      <c r="J88" s="88"/>
      <c r="K88" s="88"/>
      <c r="L88" s="88"/>
      <c r="M88" s="88"/>
      <c r="N88" s="88"/>
      <c r="O88" s="88"/>
    </row>
    <row r="89" spans="9:15">
      <c r="I89" s="88"/>
      <c r="J89" s="88"/>
      <c r="K89" s="88"/>
      <c r="L89" s="88"/>
      <c r="M89" s="88"/>
      <c r="N89" s="88"/>
      <c r="O89" s="88"/>
    </row>
    <row r="90" spans="9:15">
      <c r="I90" s="88"/>
      <c r="J90" s="88"/>
      <c r="K90" s="88"/>
      <c r="L90" s="88"/>
      <c r="M90" s="88"/>
      <c r="N90" s="88"/>
      <c r="O90" s="88"/>
    </row>
    <row r="91" spans="9:15">
      <c r="I91" s="88"/>
      <c r="J91" s="88"/>
      <c r="K91" s="88"/>
      <c r="L91" s="88"/>
      <c r="M91" s="88"/>
      <c r="N91" s="88"/>
      <c r="O91" s="88"/>
    </row>
    <row r="92" spans="9:15">
      <c r="I92" s="88"/>
      <c r="J92" s="88"/>
      <c r="K92" s="88"/>
      <c r="L92" s="88"/>
      <c r="M92" s="88"/>
      <c r="N92" s="88"/>
      <c r="O92" s="88"/>
    </row>
    <row r="93" spans="9:15">
      <c r="I93" s="88"/>
      <c r="J93" s="88"/>
      <c r="K93" s="88"/>
      <c r="L93" s="88"/>
      <c r="M93" s="88"/>
      <c r="N93" s="88"/>
      <c r="O93" s="88"/>
    </row>
    <row r="94" spans="9:15">
      <c r="I94" s="88"/>
      <c r="J94" s="88"/>
      <c r="K94" s="88"/>
      <c r="L94" s="88"/>
      <c r="M94" s="88"/>
      <c r="N94" s="88"/>
      <c r="O94" s="88"/>
    </row>
    <row r="95" spans="9:15">
      <c r="I95" s="88"/>
      <c r="J95" s="88"/>
      <c r="K95" s="88"/>
      <c r="L95" s="88"/>
      <c r="M95" s="88"/>
      <c r="N95" s="88"/>
      <c r="O95" s="88"/>
    </row>
    <row r="96" spans="9:15">
      <c r="I96" s="88"/>
      <c r="J96" s="88"/>
      <c r="K96" s="88"/>
      <c r="L96" s="88"/>
      <c r="M96" s="88"/>
      <c r="N96" s="88"/>
      <c r="O96" s="88"/>
    </row>
    <row r="97" spans="9:15">
      <c r="I97" s="88"/>
      <c r="J97" s="88"/>
      <c r="K97" s="88"/>
      <c r="L97" s="88"/>
      <c r="M97" s="88"/>
      <c r="N97" s="88"/>
      <c r="O97" s="88"/>
    </row>
    <row r="98" spans="9:15">
      <c r="I98" s="88"/>
      <c r="J98" s="88"/>
      <c r="K98" s="88"/>
      <c r="L98" s="88"/>
      <c r="M98" s="88"/>
      <c r="N98" s="88"/>
      <c r="O98" s="88"/>
    </row>
    <row r="99" spans="9:15">
      <c r="I99" s="88"/>
      <c r="J99" s="88"/>
      <c r="K99" s="88"/>
      <c r="L99" s="88"/>
      <c r="M99" s="88"/>
      <c r="N99" s="88"/>
      <c r="O99" s="88"/>
    </row>
    <row r="100" spans="9:15">
      <c r="I100" s="88"/>
      <c r="J100" s="88"/>
      <c r="K100" s="88"/>
      <c r="L100" s="88"/>
      <c r="M100" s="88"/>
      <c r="N100" s="88"/>
      <c r="O100" s="88"/>
    </row>
    <row r="101" spans="9:15">
      <c r="I101" s="88"/>
      <c r="J101" s="88"/>
      <c r="K101" s="88"/>
      <c r="L101" s="88"/>
      <c r="M101" s="88"/>
      <c r="N101" s="88"/>
      <c r="O101" s="88"/>
    </row>
  </sheetData>
  <sheetProtection sheet="1" objects="1" scenarios="1"/>
  <mergeCells count="22">
    <mergeCell ref="A6:W6"/>
    <mergeCell ref="A1:W1"/>
    <mergeCell ref="A2:W2"/>
    <mergeCell ref="A3:W3"/>
    <mergeCell ref="A4:W4"/>
    <mergeCell ref="A5:W5"/>
    <mergeCell ref="A29:B29"/>
    <mergeCell ref="A7:T7"/>
    <mergeCell ref="A15:W15"/>
    <mergeCell ref="A16:W16"/>
    <mergeCell ref="A18:B18"/>
    <mergeCell ref="C18:C19"/>
    <mergeCell ref="D18:D19"/>
    <mergeCell ref="E18:F18"/>
    <mergeCell ref="G18:H18"/>
    <mergeCell ref="I18:J18"/>
    <mergeCell ref="K18:L18"/>
    <mergeCell ref="M18:N18"/>
    <mergeCell ref="O18:P18"/>
    <mergeCell ref="Q18:S18"/>
    <mergeCell ref="T18:T19"/>
    <mergeCell ref="U18:W18"/>
  </mergeCells>
  <printOptions horizontalCentered="1"/>
  <pageMargins left="0.11811023622047245" right="0.11811023622047245" top="0.74803149606299213" bottom="0.55118110236220474" header="0.31496062992125984" footer="0.31496062992125984"/>
  <pageSetup scale="70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7"/>
  <sheetViews>
    <sheetView topLeftCell="B22" workbookViewId="0">
      <selection activeCell="V27" sqref="V27"/>
    </sheetView>
  </sheetViews>
  <sheetFormatPr baseColWidth="10" defaultRowHeight="12.75"/>
  <cols>
    <col min="1" max="1" width="11.140625" style="35" customWidth="1"/>
    <col min="2" max="2" width="6.28515625" style="35" customWidth="1"/>
    <col min="3" max="3" width="36.42578125" style="35" bestFit="1" customWidth="1"/>
    <col min="4" max="4" width="11.42578125" style="35"/>
    <col min="5" max="5" width="9.7109375" style="35" customWidth="1"/>
    <col min="6" max="6" width="13" style="35" customWidth="1"/>
    <col min="7" max="7" width="9.28515625" style="35" customWidth="1"/>
    <col min="8" max="8" width="10.140625" style="35" hidden="1" customWidth="1"/>
    <col min="9" max="9" width="9.28515625" style="35" hidden="1" customWidth="1"/>
    <col min="10" max="10" width="9.7109375" style="35" hidden="1" customWidth="1"/>
    <col min="11" max="13" width="9.28515625" style="35" hidden="1" customWidth="1"/>
    <col min="14" max="15" width="9.28515625" style="35" customWidth="1"/>
    <col min="16" max="17" width="9.28515625" style="35" hidden="1" customWidth="1"/>
    <col min="18" max="20" width="9.28515625" style="35" customWidth="1"/>
    <col min="21" max="21" width="23.42578125" style="35" customWidth="1"/>
    <col min="22" max="24" width="8.8554687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159" t="s">
        <v>427</v>
      </c>
      <c r="B9" s="160">
        <v>269</v>
      </c>
      <c r="C9" s="161" t="s">
        <v>802</v>
      </c>
      <c r="D9" s="167"/>
      <c r="E9" s="264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159" t="s">
        <v>0</v>
      </c>
      <c r="B10" s="160">
        <v>9</v>
      </c>
      <c r="C10" s="161" t="s">
        <v>727</v>
      </c>
      <c r="D10" s="167"/>
      <c r="E10" s="264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159" t="s">
        <v>430</v>
      </c>
      <c r="B11" s="160">
        <v>1</v>
      </c>
      <c r="C11" s="161" t="s">
        <v>728</v>
      </c>
      <c r="D11" s="167"/>
      <c r="E11" s="264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159" t="s">
        <v>6</v>
      </c>
      <c r="B12" s="163">
        <v>27</v>
      </c>
      <c r="C12" s="161" t="s">
        <v>729</v>
      </c>
      <c r="D12" s="167"/>
      <c r="E12" s="264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159" t="s">
        <v>416</v>
      </c>
      <c r="B13" s="160">
        <v>3</v>
      </c>
      <c r="C13" s="161" t="s">
        <v>803</v>
      </c>
      <c r="D13" s="167"/>
      <c r="E13" s="264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</row>
    <row r="15" spans="1:24">
      <c r="A15" s="383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</row>
    <row r="16" spans="1:24" ht="27" customHeight="1">
      <c r="A16" s="373" t="s">
        <v>804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</row>
    <row r="17" spans="1:24" ht="12.75" customHeight="1">
      <c r="A17" s="374" t="s">
        <v>4</v>
      </c>
      <c r="B17" s="387"/>
      <c r="C17" s="375"/>
      <c r="D17" s="388" t="s">
        <v>7</v>
      </c>
      <c r="E17" s="388" t="s">
        <v>17</v>
      </c>
      <c r="F17" s="384" t="s">
        <v>18</v>
      </c>
      <c r="G17" s="386"/>
      <c r="H17" s="384" t="s">
        <v>19</v>
      </c>
      <c r="I17" s="386"/>
      <c r="J17" s="374" t="s">
        <v>13</v>
      </c>
      <c r="K17" s="375"/>
      <c r="L17" s="374" t="s">
        <v>9</v>
      </c>
      <c r="M17" s="375"/>
      <c r="N17" s="374" t="s">
        <v>12</v>
      </c>
      <c r="O17" s="375"/>
      <c r="P17" s="374" t="s">
        <v>14</v>
      </c>
      <c r="Q17" s="375"/>
      <c r="R17" s="393" t="s">
        <v>27</v>
      </c>
      <c r="S17" s="393"/>
      <c r="T17" s="393"/>
      <c r="U17" s="397" t="s">
        <v>28</v>
      </c>
      <c r="V17" s="384" t="s">
        <v>30</v>
      </c>
      <c r="W17" s="385"/>
      <c r="X17" s="386"/>
    </row>
    <row r="18" spans="1:24" ht="20.25" customHeight="1">
      <c r="A18" s="2" t="s">
        <v>16</v>
      </c>
      <c r="B18" s="393" t="s">
        <v>5</v>
      </c>
      <c r="C18" s="393"/>
      <c r="D18" s="389"/>
      <c r="E18" s="389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97"/>
      <c r="V18" s="8" t="s">
        <v>31</v>
      </c>
      <c r="W18" s="8" t="s">
        <v>32</v>
      </c>
      <c r="X18" s="8" t="s">
        <v>33</v>
      </c>
    </row>
    <row r="19" spans="1:24" ht="42" customHeight="1">
      <c r="A19" s="9">
        <v>1</v>
      </c>
      <c r="B19" s="518" t="s">
        <v>805</v>
      </c>
      <c r="C19" s="519"/>
      <c r="D19" s="18" t="s">
        <v>806</v>
      </c>
      <c r="E19" s="18">
        <v>11</v>
      </c>
      <c r="F19" s="17">
        <f t="shared" ref="F19:F27" si="0">$F$28*E19/100</f>
        <v>110016.94</v>
      </c>
      <c r="G19" s="17">
        <f t="shared" ref="G19:G27" si="1">$G$28*E19/100</f>
        <v>67202.52</v>
      </c>
      <c r="H19" s="87">
        <f>J19+L19+N19+P19</f>
        <v>0</v>
      </c>
      <c r="I19" s="5">
        <f>K19+M19+O19+Q19</f>
        <v>6</v>
      </c>
      <c r="J19" s="9">
        <v>0</v>
      </c>
      <c r="K19" s="37">
        <v>0</v>
      </c>
      <c r="L19" s="9">
        <v>0</v>
      </c>
      <c r="M19" s="5">
        <v>1</v>
      </c>
      <c r="N19" s="9">
        <v>0</v>
      </c>
      <c r="O19" s="5">
        <v>5</v>
      </c>
      <c r="P19" s="9"/>
      <c r="Q19" s="5"/>
      <c r="R19" s="86">
        <f>J19+L19+N19+P19</f>
        <v>0</v>
      </c>
      <c r="S19" s="86">
        <f>K19+M19+O19+Q19</f>
        <v>6</v>
      </c>
      <c r="T19" s="86">
        <f>S19-R19</f>
        <v>6</v>
      </c>
      <c r="U19" s="7"/>
      <c r="V19" s="5" t="e">
        <f>O19/N19*100</f>
        <v>#DIV/0!</v>
      </c>
      <c r="W19" s="5">
        <f t="shared" ref="W19:W28" si="2">G19/F19*100</f>
        <v>61.083793095863236</v>
      </c>
      <c r="X19" s="5" t="e">
        <f t="shared" ref="X19:X28" si="3">V19/W19*100</f>
        <v>#DIV/0!</v>
      </c>
    </row>
    <row r="20" spans="1:24" ht="42" customHeight="1">
      <c r="A20" s="9">
        <v>2</v>
      </c>
      <c r="B20" s="518" t="s">
        <v>807</v>
      </c>
      <c r="C20" s="520"/>
      <c r="D20" s="18" t="s">
        <v>808</v>
      </c>
      <c r="E20" s="18">
        <v>11</v>
      </c>
      <c r="F20" s="17">
        <f t="shared" si="0"/>
        <v>110016.94</v>
      </c>
      <c r="G20" s="17">
        <f t="shared" si="1"/>
        <v>67202.52</v>
      </c>
      <c r="H20" s="87">
        <f t="shared" ref="H20:I27" si="4">J20+L20+N20+P20</f>
        <v>2</v>
      </c>
      <c r="I20" s="5">
        <f t="shared" si="4"/>
        <v>6</v>
      </c>
      <c r="J20" s="9">
        <v>1</v>
      </c>
      <c r="K20" s="37">
        <v>0</v>
      </c>
      <c r="L20" s="9">
        <v>1</v>
      </c>
      <c r="M20" s="5">
        <v>1</v>
      </c>
      <c r="N20" s="9">
        <v>0</v>
      </c>
      <c r="O20" s="5">
        <v>5</v>
      </c>
      <c r="P20" s="9"/>
      <c r="Q20" s="5"/>
      <c r="R20" s="86">
        <f t="shared" ref="R20:S27" si="5">J20+L20+N20+P20</f>
        <v>2</v>
      </c>
      <c r="S20" s="86">
        <f t="shared" si="5"/>
        <v>6</v>
      </c>
      <c r="T20" s="86">
        <f t="shared" ref="T20:T27" si="6">S20-R20</f>
        <v>4</v>
      </c>
      <c r="U20" s="21"/>
      <c r="V20" s="5" t="e">
        <f t="shared" ref="V20:V28" si="7">O20/N20*100</f>
        <v>#DIV/0!</v>
      </c>
      <c r="W20" s="5">
        <f t="shared" si="2"/>
        <v>61.083793095863236</v>
      </c>
      <c r="X20" s="5" t="e">
        <f t="shared" si="3"/>
        <v>#DIV/0!</v>
      </c>
    </row>
    <row r="21" spans="1:24" ht="42" customHeight="1">
      <c r="A21" s="9">
        <v>3</v>
      </c>
      <c r="B21" s="522" t="s">
        <v>809</v>
      </c>
      <c r="C21" s="522"/>
      <c r="D21" s="18" t="s">
        <v>755</v>
      </c>
      <c r="E21" s="18">
        <v>11</v>
      </c>
      <c r="F21" s="17">
        <f t="shared" si="0"/>
        <v>110016.94</v>
      </c>
      <c r="G21" s="17">
        <f t="shared" si="1"/>
        <v>67202.52</v>
      </c>
      <c r="H21" s="87">
        <f t="shared" si="4"/>
        <v>2</v>
      </c>
      <c r="I21" s="5">
        <f t="shared" si="4"/>
        <v>0</v>
      </c>
      <c r="J21" s="9">
        <v>1</v>
      </c>
      <c r="K21" s="37">
        <v>0</v>
      </c>
      <c r="L21" s="9">
        <v>0</v>
      </c>
      <c r="M21" s="5">
        <v>0</v>
      </c>
      <c r="N21" s="9">
        <v>1</v>
      </c>
      <c r="O21" s="5">
        <v>0</v>
      </c>
      <c r="P21" s="9"/>
      <c r="Q21" s="5"/>
      <c r="R21" s="86">
        <f t="shared" si="5"/>
        <v>2</v>
      </c>
      <c r="S21" s="86">
        <f t="shared" si="5"/>
        <v>0</v>
      </c>
      <c r="T21" s="86">
        <f t="shared" si="6"/>
        <v>-2</v>
      </c>
      <c r="U21" s="21"/>
      <c r="V21" s="5">
        <f t="shared" si="7"/>
        <v>0</v>
      </c>
      <c r="W21" s="5">
        <f t="shared" si="2"/>
        <v>61.083793095863236</v>
      </c>
      <c r="X21" s="5">
        <f t="shared" si="3"/>
        <v>0</v>
      </c>
    </row>
    <row r="22" spans="1:24" ht="86.25" customHeight="1">
      <c r="A22" s="9">
        <v>4</v>
      </c>
      <c r="B22" s="514" t="s">
        <v>810</v>
      </c>
      <c r="C22" s="515"/>
      <c r="D22" s="18" t="s">
        <v>165</v>
      </c>
      <c r="E22" s="18">
        <v>11</v>
      </c>
      <c r="F22" s="17">
        <f t="shared" si="0"/>
        <v>110016.94</v>
      </c>
      <c r="G22" s="17">
        <f t="shared" si="1"/>
        <v>67202.52</v>
      </c>
      <c r="H22" s="87">
        <f t="shared" si="4"/>
        <v>2</v>
      </c>
      <c r="I22" s="5">
        <f t="shared" si="4"/>
        <v>2</v>
      </c>
      <c r="J22" s="9">
        <v>1</v>
      </c>
      <c r="K22" s="37">
        <v>1</v>
      </c>
      <c r="L22" s="9">
        <v>0</v>
      </c>
      <c r="M22" s="5">
        <v>0</v>
      </c>
      <c r="N22" s="9">
        <v>1</v>
      </c>
      <c r="O22" s="5">
        <v>1</v>
      </c>
      <c r="P22" s="9"/>
      <c r="Q22" s="5"/>
      <c r="R22" s="86">
        <f t="shared" si="5"/>
        <v>2</v>
      </c>
      <c r="S22" s="86">
        <f t="shared" si="5"/>
        <v>2</v>
      </c>
      <c r="T22" s="86">
        <f t="shared" si="6"/>
        <v>0</v>
      </c>
      <c r="U22" s="7"/>
      <c r="V22" s="5">
        <f t="shared" si="7"/>
        <v>100</v>
      </c>
      <c r="W22" s="5">
        <f t="shared" si="2"/>
        <v>61.083793095863236</v>
      </c>
      <c r="X22" s="5">
        <f t="shared" si="3"/>
        <v>163.70954541585644</v>
      </c>
    </row>
    <row r="23" spans="1:24" ht="42" customHeight="1">
      <c r="A23" s="9">
        <v>5</v>
      </c>
      <c r="B23" s="518" t="s">
        <v>811</v>
      </c>
      <c r="C23" s="519"/>
      <c r="D23" s="18" t="s">
        <v>752</v>
      </c>
      <c r="E23" s="18">
        <v>11</v>
      </c>
      <c r="F23" s="17">
        <f t="shared" si="0"/>
        <v>110016.94</v>
      </c>
      <c r="G23" s="17">
        <f t="shared" si="1"/>
        <v>67202.52</v>
      </c>
      <c r="H23" s="87">
        <f t="shared" si="4"/>
        <v>9</v>
      </c>
      <c r="I23" s="5">
        <f t="shared" si="4"/>
        <v>9</v>
      </c>
      <c r="J23" s="9">
        <v>3</v>
      </c>
      <c r="K23" s="37">
        <v>3</v>
      </c>
      <c r="L23" s="9">
        <v>3</v>
      </c>
      <c r="M23" s="5">
        <v>3</v>
      </c>
      <c r="N23" s="9">
        <v>3</v>
      </c>
      <c r="O23" s="5">
        <v>3</v>
      </c>
      <c r="P23" s="9"/>
      <c r="Q23" s="5"/>
      <c r="R23" s="86">
        <f t="shared" si="5"/>
        <v>9</v>
      </c>
      <c r="S23" s="86">
        <f t="shared" si="5"/>
        <v>9</v>
      </c>
      <c r="T23" s="86">
        <f t="shared" si="6"/>
        <v>0</v>
      </c>
      <c r="U23" s="265"/>
      <c r="V23" s="5">
        <f t="shared" si="7"/>
        <v>100</v>
      </c>
      <c r="W23" s="5">
        <f t="shared" si="2"/>
        <v>61.083793095863236</v>
      </c>
      <c r="X23" s="5">
        <f t="shared" si="3"/>
        <v>163.70954541585644</v>
      </c>
    </row>
    <row r="24" spans="1:24" ht="42" customHeight="1">
      <c r="A24" s="9">
        <v>6</v>
      </c>
      <c r="B24" s="514" t="s">
        <v>812</v>
      </c>
      <c r="C24" s="515"/>
      <c r="D24" s="18" t="s">
        <v>813</v>
      </c>
      <c r="E24" s="18">
        <v>12</v>
      </c>
      <c r="F24" s="17">
        <f t="shared" si="0"/>
        <v>120018.48</v>
      </c>
      <c r="G24" s="17">
        <f t="shared" si="1"/>
        <v>73311.839999999997</v>
      </c>
      <c r="H24" s="87">
        <f t="shared" si="4"/>
        <v>1</v>
      </c>
      <c r="I24" s="5">
        <f t="shared" si="4"/>
        <v>1</v>
      </c>
      <c r="J24" s="9">
        <v>1</v>
      </c>
      <c r="K24" s="37">
        <v>0</v>
      </c>
      <c r="L24" s="9">
        <v>0</v>
      </c>
      <c r="M24" s="5">
        <v>1</v>
      </c>
      <c r="N24" s="9">
        <v>0</v>
      </c>
      <c r="O24" s="5">
        <v>0</v>
      </c>
      <c r="P24" s="9"/>
      <c r="Q24" s="5"/>
      <c r="R24" s="86">
        <f t="shared" si="5"/>
        <v>1</v>
      </c>
      <c r="S24" s="86">
        <f t="shared" si="5"/>
        <v>1</v>
      </c>
      <c r="T24" s="86">
        <f t="shared" si="6"/>
        <v>0</v>
      </c>
      <c r="U24" s="265"/>
      <c r="V24" s="5"/>
      <c r="W24" s="5">
        <f t="shared" si="2"/>
        <v>61.083793095863236</v>
      </c>
      <c r="X24" s="5">
        <f t="shared" si="3"/>
        <v>0</v>
      </c>
    </row>
    <row r="25" spans="1:24" ht="42" customHeight="1">
      <c r="A25" s="9">
        <v>7</v>
      </c>
      <c r="B25" s="518" t="s">
        <v>814</v>
      </c>
      <c r="C25" s="520"/>
      <c r="D25" s="18" t="s">
        <v>768</v>
      </c>
      <c r="E25" s="18">
        <v>11</v>
      </c>
      <c r="F25" s="17">
        <f t="shared" si="0"/>
        <v>110016.94</v>
      </c>
      <c r="G25" s="17">
        <f t="shared" si="1"/>
        <v>67202.52</v>
      </c>
      <c r="H25" s="87">
        <f t="shared" si="4"/>
        <v>3</v>
      </c>
      <c r="I25" s="5">
        <f t="shared" si="4"/>
        <v>16</v>
      </c>
      <c r="J25" s="9">
        <v>1</v>
      </c>
      <c r="K25" s="37">
        <v>1</v>
      </c>
      <c r="L25" s="9">
        <v>1</v>
      </c>
      <c r="M25" s="5">
        <v>1</v>
      </c>
      <c r="N25" s="9">
        <v>1</v>
      </c>
      <c r="O25" s="5">
        <v>14</v>
      </c>
      <c r="P25" s="9"/>
      <c r="Q25" s="5"/>
      <c r="R25" s="86">
        <f t="shared" si="5"/>
        <v>3</v>
      </c>
      <c r="S25" s="86">
        <f t="shared" si="5"/>
        <v>16</v>
      </c>
      <c r="T25" s="86">
        <f t="shared" si="6"/>
        <v>13</v>
      </c>
      <c r="U25" s="7"/>
      <c r="V25" s="5">
        <f t="shared" si="7"/>
        <v>1400</v>
      </c>
      <c r="W25" s="5">
        <f t="shared" si="2"/>
        <v>61.083793095863236</v>
      </c>
      <c r="X25" s="5">
        <f t="shared" si="3"/>
        <v>2291.9336358219903</v>
      </c>
    </row>
    <row r="26" spans="1:24" ht="60" customHeight="1">
      <c r="A26" s="9">
        <v>8</v>
      </c>
      <c r="B26" s="521" t="s">
        <v>815</v>
      </c>
      <c r="C26" s="521"/>
      <c r="D26" s="18" t="s">
        <v>816</v>
      </c>
      <c r="E26" s="18">
        <v>11</v>
      </c>
      <c r="F26" s="17">
        <f t="shared" si="0"/>
        <v>110016.94</v>
      </c>
      <c r="G26" s="17">
        <f t="shared" si="1"/>
        <v>67202.52</v>
      </c>
      <c r="H26" s="87">
        <f t="shared" si="4"/>
        <v>1</v>
      </c>
      <c r="I26" s="5">
        <f t="shared" si="4"/>
        <v>1</v>
      </c>
      <c r="J26" s="9">
        <v>0</v>
      </c>
      <c r="K26" s="37">
        <v>0</v>
      </c>
      <c r="L26" s="9">
        <v>1</v>
      </c>
      <c r="M26" s="5">
        <v>1</v>
      </c>
      <c r="N26" s="9">
        <v>0</v>
      </c>
      <c r="O26" s="5">
        <v>0</v>
      </c>
      <c r="P26" s="9"/>
      <c r="Q26" s="5"/>
      <c r="R26" s="86">
        <f t="shared" si="5"/>
        <v>1</v>
      </c>
      <c r="S26" s="86">
        <f t="shared" si="5"/>
        <v>1</v>
      </c>
      <c r="T26" s="86">
        <f t="shared" si="6"/>
        <v>0</v>
      </c>
      <c r="U26" s="7"/>
      <c r="V26" s="5"/>
      <c r="W26" s="5">
        <f t="shared" si="2"/>
        <v>61.083793095863236</v>
      </c>
      <c r="X26" s="5">
        <f t="shared" si="3"/>
        <v>0</v>
      </c>
    </row>
    <row r="27" spans="1:24" ht="42" customHeight="1">
      <c r="A27" s="9">
        <v>9</v>
      </c>
      <c r="B27" s="521" t="s">
        <v>817</v>
      </c>
      <c r="C27" s="521"/>
      <c r="D27" s="18" t="s">
        <v>165</v>
      </c>
      <c r="E27" s="18">
        <v>11</v>
      </c>
      <c r="F27" s="17">
        <f t="shared" si="0"/>
        <v>110016.94</v>
      </c>
      <c r="G27" s="17">
        <f t="shared" si="1"/>
        <v>67202.52</v>
      </c>
      <c r="H27" s="87">
        <f t="shared" si="4"/>
        <v>2</v>
      </c>
      <c r="I27" s="5">
        <f t="shared" si="4"/>
        <v>3</v>
      </c>
      <c r="J27" s="9">
        <v>1</v>
      </c>
      <c r="K27" s="37">
        <v>1</v>
      </c>
      <c r="L27" s="9">
        <v>1</v>
      </c>
      <c r="M27" s="5">
        <v>1</v>
      </c>
      <c r="N27" s="9">
        <v>0</v>
      </c>
      <c r="O27" s="5">
        <v>1</v>
      </c>
      <c r="P27" s="9"/>
      <c r="Q27" s="5"/>
      <c r="R27" s="86">
        <f t="shared" si="5"/>
        <v>2</v>
      </c>
      <c r="S27" s="86">
        <f t="shared" si="5"/>
        <v>3</v>
      </c>
      <c r="T27" s="86">
        <f t="shared" si="6"/>
        <v>1</v>
      </c>
      <c r="U27" s="37"/>
      <c r="V27" s="5" t="e">
        <f>O27/N27*100</f>
        <v>#DIV/0!</v>
      </c>
      <c r="W27" s="5">
        <f t="shared" si="2"/>
        <v>61.083793095863236</v>
      </c>
      <c r="X27" s="5" t="e">
        <f t="shared" si="3"/>
        <v>#DIV/0!</v>
      </c>
    </row>
    <row r="28" spans="1:24" s="1" customFormat="1" ht="36.75" customHeight="1">
      <c r="A28" s="390" t="s">
        <v>24</v>
      </c>
      <c r="B28" s="391"/>
      <c r="C28" s="392"/>
      <c r="D28" s="18"/>
      <c r="E28" s="18">
        <f>SUM(E19:E27)</f>
        <v>100</v>
      </c>
      <c r="F28" s="19">
        <v>1000154</v>
      </c>
      <c r="G28" s="39">
        <v>610932</v>
      </c>
      <c r="H28" s="18">
        <f t="shared" ref="H28:Q28" si="8">SUM(H19:H27)</f>
        <v>22</v>
      </c>
      <c r="I28" s="18">
        <f t="shared" si="8"/>
        <v>44</v>
      </c>
      <c r="J28" s="18">
        <f t="shared" si="8"/>
        <v>9</v>
      </c>
      <c r="K28" s="18">
        <f t="shared" si="8"/>
        <v>6</v>
      </c>
      <c r="L28" s="18">
        <f t="shared" si="8"/>
        <v>7</v>
      </c>
      <c r="M28" s="18">
        <f t="shared" si="8"/>
        <v>9</v>
      </c>
      <c r="N28" s="18">
        <f t="shared" si="8"/>
        <v>6</v>
      </c>
      <c r="O28" s="18">
        <f t="shared" si="8"/>
        <v>29</v>
      </c>
      <c r="P28" s="18">
        <f t="shared" si="8"/>
        <v>0</v>
      </c>
      <c r="Q28" s="18">
        <f t="shared" si="8"/>
        <v>0</v>
      </c>
      <c r="R28" s="87">
        <f>J28+L28+N28+P28</f>
        <v>22</v>
      </c>
      <c r="S28" s="87">
        <f>K28+M28+O28+Q28</f>
        <v>44</v>
      </c>
      <c r="T28" s="87">
        <f>S28-R28</f>
        <v>22</v>
      </c>
      <c r="U28" s="87"/>
      <c r="V28" s="5">
        <f t="shared" si="7"/>
        <v>483.33333333333331</v>
      </c>
      <c r="W28" s="5">
        <f t="shared" si="2"/>
        <v>61.083793095863236</v>
      </c>
      <c r="X28" s="5">
        <f t="shared" si="3"/>
        <v>791.26280284330608</v>
      </c>
    </row>
    <row r="29" spans="1:24" s="6" customFormat="1" ht="14.25" customHeight="1">
      <c r="F29" s="10"/>
      <c r="V29" s="35"/>
      <c r="W29" s="35"/>
      <c r="X29" s="35"/>
    </row>
    <row r="30" spans="1:24" s="6" customFormat="1" ht="14.25" customHeight="1">
      <c r="B30" s="11" t="s">
        <v>25</v>
      </c>
      <c r="F30" s="10"/>
      <c r="H30" s="6" t="s">
        <v>26</v>
      </c>
      <c r="V30" s="35"/>
      <c r="W30" s="35"/>
      <c r="X30" s="35"/>
    </row>
    <row r="31" spans="1:24">
      <c r="J31" s="88"/>
      <c r="K31" s="88"/>
      <c r="L31" s="88"/>
      <c r="M31" s="88"/>
      <c r="N31" s="88"/>
      <c r="O31" s="88"/>
      <c r="P31" s="88"/>
    </row>
    <row r="32" spans="1:24">
      <c r="J32" s="88"/>
      <c r="K32" s="88"/>
      <c r="L32" s="88"/>
      <c r="M32" s="88"/>
      <c r="N32" s="88"/>
      <c r="O32" s="88"/>
      <c r="P32" s="88"/>
    </row>
    <row r="33" spans="10:24">
      <c r="J33" s="88"/>
      <c r="K33" s="88"/>
      <c r="L33" s="88"/>
      <c r="M33" s="88"/>
      <c r="N33" s="88"/>
      <c r="O33" s="88"/>
      <c r="P33" s="88"/>
    </row>
    <row r="34" spans="10:24">
      <c r="J34" s="88"/>
      <c r="K34" s="88"/>
      <c r="L34" s="88"/>
      <c r="M34" s="88"/>
      <c r="N34" s="88"/>
      <c r="O34" s="88"/>
      <c r="P34" s="88"/>
      <c r="V34" s="1"/>
      <c r="W34" s="1"/>
      <c r="X34" s="1"/>
    </row>
    <row r="35" spans="10:24">
      <c r="J35" s="88"/>
      <c r="K35" s="88"/>
      <c r="L35" s="88"/>
      <c r="M35" s="88"/>
      <c r="N35" s="88"/>
      <c r="O35" s="88"/>
      <c r="P35" s="88"/>
    </row>
    <row r="36" spans="10:24">
      <c r="J36" s="88"/>
      <c r="K36" s="88"/>
      <c r="L36" s="88"/>
      <c r="M36" s="88"/>
      <c r="N36" s="88"/>
      <c r="O36" s="88"/>
      <c r="P36" s="88"/>
    </row>
    <row r="37" spans="10:24">
      <c r="J37" s="88"/>
      <c r="K37" s="88"/>
      <c r="L37" s="88"/>
      <c r="M37" s="88"/>
      <c r="N37" s="88"/>
      <c r="O37" s="88"/>
      <c r="P37" s="88"/>
    </row>
    <row r="38" spans="10:24">
      <c r="J38" s="88"/>
      <c r="K38" s="88"/>
      <c r="L38" s="88"/>
      <c r="M38" s="88"/>
      <c r="N38" s="88"/>
      <c r="O38" s="88"/>
      <c r="P38" s="88"/>
    </row>
    <row r="39" spans="10:24">
      <c r="J39" s="88"/>
      <c r="K39" s="88"/>
      <c r="L39" s="88"/>
      <c r="M39" s="88"/>
      <c r="N39" s="88"/>
      <c r="O39" s="88"/>
      <c r="P39" s="88"/>
    </row>
    <row r="40" spans="10:24">
      <c r="J40" s="88"/>
      <c r="K40" s="88"/>
      <c r="L40" s="88"/>
      <c r="M40" s="88"/>
      <c r="N40" s="88"/>
      <c r="O40" s="88"/>
      <c r="P40" s="88"/>
    </row>
    <row r="41" spans="10:24">
      <c r="J41" s="88"/>
      <c r="K41" s="88"/>
      <c r="L41" s="88"/>
      <c r="M41" s="88"/>
      <c r="N41" s="88"/>
      <c r="O41" s="88"/>
      <c r="P41" s="88"/>
    </row>
    <row r="42" spans="10:24">
      <c r="J42" s="88"/>
      <c r="K42" s="88"/>
      <c r="L42" s="88"/>
      <c r="M42" s="88"/>
      <c r="N42" s="88"/>
      <c r="O42" s="88"/>
      <c r="P42" s="88"/>
    </row>
    <row r="43" spans="10:24">
      <c r="J43" s="88"/>
      <c r="K43" s="88"/>
      <c r="L43" s="88"/>
      <c r="M43" s="88"/>
      <c r="N43" s="88"/>
      <c r="O43" s="88"/>
      <c r="P43" s="88"/>
    </row>
    <row r="44" spans="10:24">
      <c r="J44" s="88"/>
      <c r="K44" s="88"/>
      <c r="L44" s="88"/>
      <c r="M44" s="88"/>
      <c r="N44" s="88"/>
      <c r="O44" s="88"/>
      <c r="P44" s="88"/>
    </row>
    <row r="45" spans="10:24">
      <c r="J45" s="88"/>
      <c r="K45" s="88"/>
      <c r="L45" s="88"/>
      <c r="M45" s="88"/>
      <c r="N45" s="88"/>
      <c r="O45" s="88"/>
      <c r="P45" s="88"/>
    </row>
    <row r="46" spans="10:24">
      <c r="J46" s="88"/>
      <c r="K46" s="88"/>
      <c r="L46" s="88"/>
      <c r="M46" s="88"/>
      <c r="N46" s="88"/>
      <c r="O46" s="88"/>
      <c r="P46" s="88"/>
    </row>
    <row r="47" spans="10:24">
      <c r="J47" s="88"/>
      <c r="K47" s="88"/>
      <c r="L47" s="88"/>
      <c r="M47" s="88"/>
      <c r="N47" s="88"/>
      <c r="O47" s="88"/>
      <c r="P47" s="88"/>
    </row>
    <row r="48" spans="10:24">
      <c r="J48" s="88"/>
      <c r="K48" s="88"/>
      <c r="L48" s="88"/>
      <c r="M48" s="88"/>
      <c r="N48" s="88"/>
      <c r="O48" s="88"/>
      <c r="P48" s="88"/>
    </row>
    <row r="49" spans="10:16">
      <c r="J49" s="88"/>
      <c r="K49" s="88"/>
      <c r="L49" s="88"/>
      <c r="M49" s="88"/>
      <c r="N49" s="88"/>
      <c r="O49" s="88"/>
      <c r="P49" s="88"/>
    </row>
    <row r="50" spans="10:16">
      <c r="J50" s="88"/>
      <c r="K50" s="88"/>
      <c r="L50" s="88"/>
      <c r="M50" s="88"/>
      <c r="N50" s="88"/>
      <c r="O50" s="88"/>
      <c r="P50" s="88"/>
    </row>
    <row r="51" spans="10:16">
      <c r="J51" s="88"/>
      <c r="K51" s="88"/>
      <c r="L51" s="88"/>
      <c r="M51" s="88"/>
      <c r="N51" s="88"/>
      <c r="O51" s="88"/>
      <c r="P51" s="88"/>
    </row>
    <row r="52" spans="10:16">
      <c r="J52" s="88"/>
      <c r="K52" s="88"/>
      <c r="L52" s="88"/>
      <c r="M52" s="88"/>
      <c r="N52" s="88"/>
      <c r="O52" s="88"/>
      <c r="P52" s="88"/>
    </row>
    <row r="53" spans="10:16">
      <c r="J53" s="88"/>
      <c r="K53" s="88"/>
      <c r="L53" s="88"/>
      <c r="M53" s="88"/>
      <c r="N53" s="88"/>
      <c r="O53" s="88"/>
      <c r="P53" s="88"/>
    </row>
    <row r="54" spans="10:16">
      <c r="J54" s="88"/>
      <c r="K54" s="88"/>
      <c r="L54" s="88"/>
      <c r="M54" s="88"/>
      <c r="N54" s="88"/>
      <c r="O54" s="88"/>
      <c r="P54" s="88"/>
    </row>
    <row r="55" spans="10:16">
      <c r="J55" s="88"/>
      <c r="K55" s="88"/>
      <c r="L55" s="88"/>
      <c r="M55" s="88"/>
      <c r="N55" s="88"/>
      <c r="O55" s="88"/>
      <c r="P55" s="88"/>
    </row>
    <row r="56" spans="10:16">
      <c r="J56" s="88"/>
      <c r="K56" s="88"/>
      <c r="L56" s="88"/>
      <c r="M56" s="88"/>
      <c r="N56" s="88"/>
      <c r="O56" s="88"/>
      <c r="P56" s="88"/>
    </row>
    <row r="57" spans="10:16">
      <c r="J57" s="88"/>
      <c r="K57" s="88"/>
      <c r="L57" s="88"/>
      <c r="M57" s="88"/>
      <c r="N57" s="88"/>
      <c r="O57" s="88"/>
      <c r="P57" s="88"/>
    </row>
    <row r="58" spans="10:16">
      <c r="J58" s="88"/>
      <c r="K58" s="88"/>
      <c r="L58" s="88"/>
      <c r="M58" s="88"/>
      <c r="N58" s="88"/>
      <c r="O58" s="88"/>
      <c r="P58" s="88"/>
    </row>
    <row r="59" spans="10:16">
      <c r="J59" s="88"/>
      <c r="K59" s="88"/>
      <c r="L59" s="88"/>
      <c r="M59" s="88"/>
      <c r="N59" s="88"/>
      <c r="O59" s="88"/>
      <c r="P59" s="88"/>
    </row>
    <row r="60" spans="10:16">
      <c r="J60" s="88"/>
      <c r="K60" s="88"/>
      <c r="L60" s="88"/>
      <c r="M60" s="88"/>
      <c r="N60" s="88"/>
      <c r="O60" s="88"/>
      <c r="P60" s="88"/>
    </row>
    <row r="61" spans="10:16">
      <c r="J61" s="88"/>
      <c r="K61" s="88"/>
      <c r="L61" s="88"/>
      <c r="M61" s="88"/>
      <c r="N61" s="88"/>
      <c r="O61" s="88"/>
      <c r="P61" s="88"/>
    </row>
    <row r="62" spans="10:16">
      <c r="J62" s="88"/>
      <c r="K62" s="88"/>
      <c r="L62" s="88"/>
      <c r="M62" s="88"/>
      <c r="N62" s="88"/>
      <c r="O62" s="88"/>
      <c r="P62" s="88"/>
    </row>
    <row r="63" spans="10:16">
      <c r="J63" s="88"/>
      <c r="K63" s="88"/>
      <c r="L63" s="88"/>
      <c r="M63" s="88"/>
      <c r="N63" s="88"/>
      <c r="O63" s="88"/>
      <c r="P63" s="88"/>
    </row>
    <row r="64" spans="10:16">
      <c r="J64" s="88"/>
      <c r="K64" s="88"/>
      <c r="L64" s="88"/>
      <c r="M64" s="88"/>
      <c r="N64" s="88"/>
      <c r="O64" s="88"/>
      <c r="P64" s="88"/>
    </row>
    <row r="65" spans="10:16">
      <c r="J65" s="88"/>
      <c r="K65" s="88"/>
      <c r="L65" s="88"/>
      <c r="M65" s="88"/>
      <c r="N65" s="88"/>
      <c r="O65" s="88"/>
      <c r="P65" s="88"/>
    </row>
    <row r="66" spans="10:16">
      <c r="J66" s="88"/>
      <c r="K66" s="88"/>
      <c r="L66" s="88"/>
      <c r="M66" s="88"/>
      <c r="N66" s="88"/>
      <c r="O66" s="88"/>
      <c r="P66" s="88"/>
    </row>
    <row r="67" spans="10:16">
      <c r="J67" s="88"/>
      <c r="K67" s="88"/>
      <c r="L67" s="88"/>
      <c r="M67" s="88"/>
      <c r="N67" s="88"/>
      <c r="O67" s="88"/>
      <c r="P67" s="88"/>
    </row>
  </sheetData>
  <sheetProtection sheet="1" objects="1" scenarios="1"/>
  <mergeCells count="32">
    <mergeCell ref="A6:X6"/>
    <mergeCell ref="A1:X1"/>
    <mergeCell ref="A2:X2"/>
    <mergeCell ref="A3:X3"/>
    <mergeCell ref="A4:X4"/>
    <mergeCell ref="A5:X5"/>
    <mergeCell ref="B18:C18"/>
    <mergeCell ref="A7:X7"/>
    <mergeCell ref="A15:X15"/>
    <mergeCell ref="A16:X16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B25:C25"/>
    <mergeCell ref="B26:C26"/>
    <mergeCell ref="B27:C27"/>
    <mergeCell ref="A28:C28"/>
    <mergeCell ref="B19:C19"/>
    <mergeCell ref="B20:C20"/>
    <mergeCell ref="B21:C21"/>
    <mergeCell ref="B22:C22"/>
    <mergeCell ref="B23:C23"/>
    <mergeCell ref="B24:C24"/>
  </mergeCells>
  <printOptions horizontalCentered="1"/>
  <pageMargins left="0.11811023622047245" right="0.11811023622047245" top="0.74803149606299213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"/>
  <sheetViews>
    <sheetView topLeftCell="B6" workbookViewId="0">
      <selection activeCell="T39" sqref="T39"/>
    </sheetView>
  </sheetViews>
  <sheetFormatPr baseColWidth="10" defaultRowHeight="12.75"/>
  <cols>
    <col min="1" max="1" width="11.85546875" style="35" customWidth="1"/>
    <col min="2" max="2" width="6.140625" style="35" customWidth="1"/>
    <col min="3" max="3" width="35.28515625" style="35" customWidth="1"/>
    <col min="4" max="4" width="11.140625" style="35" customWidth="1"/>
    <col min="5" max="5" width="9.5703125" style="35" customWidth="1"/>
    <col min="6" max="6" width="11.7109375" style="35" customWidth="1"/>
    <col min="7" max="7" width="10.140625" style="35" customWidth="1"/>
    <col min="8" max="8" width="10.28515625" style="35" hidden="1" customWidth="1"/>
    <col min="9" max="11" width="9.28515625" style="35" hidden="1" customWidth="1"/>
    <col min="12" max="12" width="10.42578125" style="35" hidden="1" customWidth="1"/>
    <col min="13" max="13" width="9.28515625" style="35" hidden="1" customWidth="1"/>
    <col min="14" max="15" width="9.28515625" style="35" customWidth="1"/>
    <col min="16" max="17" width="9.28515625" style="35" hidden="1" customWidth="1"/>
    <col min="18" max="20" width="9.28515625" style="35" customWidth="1"/>
    <col min="21" max="21" width="21.85546875" style="35" customWidth="1"/>
    <col min="22" max="24" width="8.710937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159" t="s">
        <v>427</v>
      </c>
      <c r="B9" s="160">
        <v>231</v>
      </c>
      <c r="C9" s="161" t="s">
        <v>770</v>
      </c>
      <c r="D9" s="16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159" t="s">
        <v>0</v>
      </c>
      <c r="B10" s="160">
        <v>9</v>
      </c>
      <c r="C10" s="161" t="s">
        <v>727</v>
      </c>
      <c r="D10" s="167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159" t="s">
        <v>430</v>
      </c>
      <c r="B11" s="160">
        <v>3</v>
      </c>
      <c r="C11" s="161" t="s">
        <v>771</v>
      </c>
      <c r="D11" s="167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159" t="s">
        <v>6</v>
      </c>
      <c r="B12" s="163">
        <v>27</v>
      </c>
      <c r="C12" s="161" t="s">
        <v>729</v>
      </c>
      <c r="D12" s="167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159" t="s">
        <v>416</v>
      </c>
      <c r="B13" s="160">
        <v>2</v>
      </c>
      <c r="C13" s="161" t="s">
        <v>772</v>
      </c>
      <c r="D13" s="167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</row>
    <row r="15" spans="1:24">
      <c r="A15" s="383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</row>
    <row r="16" spans="1:24" ht="58.5" customHeight="1">
      <c r="A16" s="373" t="s">
        <v>773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</row>
    <row r="17" spans="1:2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55.5" customHeight="1">
      <c r="A20" s="9">
        <v>1</v>
      </c>
      <c r="B20" s="378" t="s">
        <v>774</v>
      </c>
      <c r="C20" s="379"/>
      <c r="D20" s="18" t="s">
        <v>775</v>
      </c>
      <c r="E20" s="18">
        <v>5</v>
      </c>
      <c r="F20" s="17">
        <f t="shared" ref="F20:F34" si="0">$F$35*E20/100</f>
        <v>195784.15</v>
      </c>
      <c r="G20" s="17">
        <f t="shared" ref="G20:G34" si="1">$G$35*E20/100</f>
        <v>118704.5</v>
      </c>
      <c r="H20" s="87">
        <f>J20+L20+N20+P20</f>
        <v>6</v>
      </c>
      <c r="I20" s="5">
        <f>K20+M20+O20+Q20</f>
        <v>28</v>
      </c>
      <c r="J20" s="9">
        <v>2</v>
      </c>
      <c r="K20" s="37">
        <v>2</v>
      </c>
      <c r="L20" s="9">
        <v>2</v>
      </c>
      <c r="M20" s="5">
        <v>6</v>
      </c>
      <c r="N20" s="9">
        <v>2</v>
      </c>
      <c r="O20" s="5">
        <v>20</v>
      </c>
      <c r="P20" s="9"/>
      <c r="Q20" s="5"/>
      <c r="R20" s="86">
        <f>J20+L20+N20+P20</f>
        <v>6</v>
      </c>
      <c r="S20" s="86">
        <f>K20+M20+O20+Q20</f>
        <v>28</v>
      </c>
      <c r="T20" s="86">
        <f>S20-R20</f>
        <v>22</v>
      </c>
      <c r="U20" s="7"/>
      <c r="V20" s="5">
        <f>O20/N20*100</f>
        <v>1000</v>
      </c>
      <c r="W20" s="5">
        <f t="shared" ref="W20:W35" si="2">G20/F20*100</f>
        <v>60.630291062887373</v>
      </c>
      <c r="X20" s="5">
        <f t="shared" ref="X20:X35" si="3">V20/W20*100</f>
        <v>1649.3405894469038</v>
      </c>
    </row>
    <row r="21" spans="1:24" ht="34.5" customHeight="1">
      <c r="A21" s="9">
        <v>2</v>
      </c>
      <c r="B21" s="427" t="s">
        <v>776</v>
      </c>
      <c r="C21" s="428"/>
      <c r="D21" s="18" t="s">
        <v>777</v>
      </c>
      <c r="E21" s="18">
        <v>7</v>
      </c>
      <c r="F21" s="17">
        <f t="shared" si="0"/>
        <v>274097.81</v>
      </c>
      <c r="G21" s="17">
        <f t="shared" si="1"/>
        <v>166186.29999999999</v>
      </c>
      <c r="H21" s="87">
        <f t="shared" ref="H21:I34" si="4">J21+L21+N21+P21</f>
        <v>120</v>
      </c>
      <c r="I21" s="5">
        <f t="shared" si="4"/>
        <v>751</v>
      </c>
      <c r="J21" s="9">
        <v>40</v>
      </c>
      <c r="K21" s="37">
        <v>0</v>
      </c>
      <c r="L21" s="9">
        <v>40</v>
      </c>
      <c r="M21" s="5">
        <v>72</v>
      </c>
      <c r="N21" s="9">
        <v>40</v>
      </c>
      <c r="O21" s="5">
        <v>679</v>
      </c>
      <c r="P21" s="9"/>
      <c r="Q21" s="5"/>
      <c r="R21" s="86">
        <f t="shared" ref="R21:S34" si="5">J21+L21+N21+P21</f>
        <v>120</v>
      </c>
      <c r="S21" s="86">
        <f t="shared" si="5"/>
        <v>751</v>
      </c>
      <c r="T21" s="86">
        <f t="shared" ref="T21:T34" si="6">S21-R21</f>
        <v>631</v>
      </c>
      <c r="U21" s="128"/>
      <c r="V21" s="5">
        <f t="shared" ref="V21:V35" si="7">O21/N21*100</f>
        <v>1697.5000000000002</v>
      </c>
      <c r="W21" s="5">
        <f t="shared" si="2"/>
        <v>60.630291062887366</v>
      </c>
      <c r="X21" s="5">
        <f t="shared" si="3"/>
        <v>2799.7556505861198</v>
      </c>
    </row>
    <row r="22" spans="1:24" ht="38.25" customHeight="1">
      <c r="A22" s="9">
        <v>3</v>
      </c>
      <c r="B22" s="378" t="s">
        <v>778</v>
      </c>
      <c r="C22" s="379"/>
      <c r="D22" s="18" t="s">
        <v>779</v>
      </c>
      <c r="E22" s="18">
        <v>5</v>
      </c>
      <c r="F22" s="17">
        <f t="shared" si="0"/>
        <v>195784.15</v>
      </c>
      <c r="G22" s="17">
        <f t="shared" si="1"/>
        <v>118704.5</v>
      </c>
      <c r="H22" s="87">
        <f t="shared" si="4"/>
        <v>12</v>
      </c>
      <c r="I22" s="5">
        <f t="shared" si="4"/>
        <v>29</v>
      </c>
      <c r="J22" s="9">
        <v>2</v>
      </c>
      <c r="K22" s="37">
        <v>2</v>
      </c>
      <c r="L22" s="9">
        <v>6</v>
      </c>
      <c r="M22" s="5">
        <v>8</v>
      </c>
      <c r="N22" s="9">
        <v>4</v>
      </c>
      <c r="O22" s="5">
        <v>19</v>
      </c>
      <c r="P22" s="9"/>
      <c r="Q22" s="5"/>
      <c r="R22" s="86">
        <f>J22+L22+N22+P22</f>
        <v>12</v>
      </c>
      <c r="S22" s="86">
        <f>K22+M22+O22+Q22</f>
        <v>29</v>
      </c>
      <c r="T22" s="86">
        <f>S22-R22</f>
        <v>17</v>
      </c>
      <c r="U22" s="263"/>
      <c r="V22" s="5">
        <f t="shared" si="7"/>
        <v>475</v>
      </c>
      <c r="W22" s="5">
        <f t="shared" si="2"/>
        <v>60.630291062887373</v>
      </c>
      <c r="X22" s="5">
        <f t="shared" si="3"/>
        <v>783.43677998727935</v>
      </c>
    </row>
    <row r="23" spans="1:24" ht="34.5" customHeight="1">
      <c r="A23" s="9">
        <v>4</v>
      </c>
      <c r="B23" s="378" t="s">
        <v>780</v>
      </c>
      <c r="C23" s="379"/>
      <c r="D23" s="18" t="s">
        <v>781</v>
      </c>
      <c r="E23" s="18">
        <v>8</v>
      </c>
      <c r="F23" s="17">
        <f t="shared" si="0"/>
        <v>313254.64</v>
      </c>
      <c r="G23" s="17">
        <f t="shared" si="1"/>
        <v>189927.2</v>
      </c>
      <c r="H23" s="87">
        <f t="shared" si="4"/>
        <v>890</v>
      </c>
      <c r="I23" s="5">
        <f t="shared" si="4"/>
        <v>1418</v>
      </c>
      <c r="J23" s="9">
        <v>232</v>
      </c>
      <c r="K23" s="37">
        <v>301</v>
      </c>
      <c r="L23" s="9">
        <v>364</v>
      </c>
      <c r="M23" s="5">
        <v>310</v>
      </c>
      <c r="N23" s="9">
        <v>294</v>
      </c>
      <c r="O23" s="5">
        <v>807</v>
      </c>
      <c r="P23" s="9"/>
      <c r="Q23" s="5"/>
      <c r="R23" s="86">
        <f t="shared" si="5"/>
        <v>890</v>
      </c>
      <c r="S23" s="86">
        <f t="shared" si="5"/>
        <v>1418</v>
      </c>
      <c r="T23" s="86">
        <f t="shared" si="6"/>
        <v>528</v>
      </c>
      <c r="U23" s="263"/>
      <c r="V23" s="5">
        <f t="shared" si="7"/>
        <v>274.48979591836735</v>
      </c>
      <c r="W23" s="5">
        <f t="shared" si="2"/>
        <v>60.630291062887366</v>
      </c>
      <c r="X23" s="5">
        <f t="shared" si="3"/>
        <v>452.72716179716036</v>
      </c>
    </row>
    <row r="24" spans="1:24" ht="42" customHeight="1">
      <c r="A24" s="9">
        <v>5</v>
      </c>
      <c r="B24" s="378" t="s">
        <v>782</v>
      </c>
      <c r="C24" s="379"/>
      <c r="D24" s="18" t="s">
        <v>783</v>
      </c>
      <c r="E24" s="18">
        <v>8</v>
      </c>
      <c r="F24" s="17">
        <f t="shared" si="0"/>
        <v>313254.64</v>
      </c>
      <c r="G24" s="17">
        <f t="shared" si="1"/>
        <v>189927.2</v>
      </c>
      <c r="H24" s="87">
        <f t="shared" si="4"/>
        <v>1</v>
      </c>
      <c r="I24" s="5">
        <f t="shared" si="4"/>
        <v>0</v>
      </c>
      <c r="J24" s="9">
        <v>1</v>
      </c>
      <c r="K24" s="37">
        <v>0</v>
      </c>
      <c r="L24" s="9">
        <v>0</v>
      </c>
      <c r="M24" s="5">
        <v>0</v>
      </c>
      <c r="N24" s="9">
        <v>0</v>
      </c>
      <c r="O24" s="5">
        <v>0</v>
      </c>
      <c r="P24" s="9"/>
      <c r="Q24" s="5"/>
      <c r="R24" s="86">
        <f t="shared" si="5"/>
        <v>1</v>
      </c>
      <c r="S24" s="86">
        <f t="shared" si="5"/>
        <v>0</v>
      </c>
      <c r="T24" s="86">
        <f t="shared" si="6"/>
        <v>-1</v>
      </c>
      <c r="U24" s="128"/>
      <c r="V24" s="5"/>
      <c r="W24" s="5">
        <f t="shared" si="2"/>
        <v>60.630291062887366</v>
      </c>
      <c r="X24" s="5">
        <f t="shared" si="3"/>
        <v>0</v>
      </c>
    </row>
    <row r="25" spans="1:24" ht="34.5" customHeight="1">
      <c r="A25" s="9">
        <v>6</v>
      </c>
      <c r="B25" s="378" t="s">
        <v>784</v>
      </c>
      <c r="C25" s="379"/>
      <c r="D25" s="18" t="s">
        <v>785</v>
      </c>
      <c r="E25" s="18">
        <v>8</v>
      </c>
      <c r="F25" s="17">
        <f t="shared" si="0"/>
        <v>313254.64</v>
      </c>
      <c r="G25" s="17">
        <f t="shared" si="1"/>
        <v>189927.2</v>
      </c>
      <c r="H25" s="87">
        <f t="shared" si="4"/>
        <v>700</v>
      </c>
      <c r="I25" s="5">
        <f t="shared" si="4"/>
        <v>1087</v>
      </c>
      <c r="J25" s="9">
        <v>200</v>
      </c>
      <c r="K25" s="37">
        <v>52</v>
      </c>
      <c r="L25" s="9">
        <v>250</v>
      </c>
      <c r="M25" s="5">
        <v>391</v>
      </c>
      <c r="N25" s="9">
        <v>250</v>
      </c>
      <c r="O25" s="5">
        <v>644</v>
      </c>
      <c r="P25" s="9"/>
      <c r="Q25" s="5"/>
      <c r="R25" s="86">
        <f t="shared" si="5"/>
        <v>700</v>
      </c>
      <c r="S25" s="86">
        <f t="shared" si="5"/>
        <v>1087</v>
      </c>
      <c r="T25" s="86">
        <f t="shared" si="6"/>
        <v>387</v>
      </c>
      <c r="U25" s="263"/>
      <c r="V25" s="5">
        <f t="shared" si="7"/>
        <v>257.60000000000002</v>
      </c>
      <c r="W25" s="5">
        <f t="shared" si="2"/>
        <v>60.630291062887366</v>
      </c>
      <c r="X25" s="5">
        <f t="shared" si="3"/>
        <v>424.87013584152248</v>
      </c>
    </row>
    <row r="26" spans="1:24" ht="58.5" customHeight="1">
      <c r="A26" s="9">
        <v>7</v>
      </c>
      <c r="B26" s="378" t="s">
        <v>786</v>
      </c>
      <c r="C26" s="379"/>
      <c r="D26" s="18" t="s">
        <v>752</v>
      </c>
      <c r="E26" s="18">
        <v>7</v>
      </c>
      <c r="F26" s="17">
        <f t="shared" si="0"/>
        <v>274097.81</v>
      </c>
      <c r="G26" s="17">
        <f t="shared" si="1"/>
        <v>166186.29999999999</v>
      </c>
      <c r="H26" s="87">
        <f t="shared" si="4"/>
        <v>3</v>
      </c>
      <c r="I26" s="5">
        <f t="shared" si="4"/>
        <v>3</v>
      </c>
      <c r="J26" s="9">
        <v>1</v>
      </c>
      <c r="K26" s="37">
        <v>1</v>
      </c>
      <c r="L26" s="9">
        <v>1</v>
      </c>
      <c r="M26" s="5">
        <v>1</v>
      </c>
      <c r="N26" s="9">
        <v>1</v>
      </c>
      <c r="O26" s="5">
        <v>1</v>
      </c>
      <c r="P26" s="9"/>
      <c r="Q26" s="5"/>
      <c r="R26" s="86">
        <f t="shared" si="5"/>
        <v>3</v>
      </c>
      <c r="S26" s="86">
        <f t="shared" si="5"/>
        <v>3</v>
      </c>
      <c r="T26" s="86">
        <f t="shared" si="6"/>
        <v>0</v>
      </c>
      <c r="U26" s="263"/>
      <c r="V26" s="5">
        <f t="shared" si="7"/>
        <v>100</v>
      </c>
      <c r="W26" s="5">
        <f t="shared" si="2"/>
        <v>60.630291062887366</v>
      </c>
      <c r="X26" s="5">
        <f t="shared" si="3"/>
        <v>164.93405894469041</v>
      </c>
    </row>
    <row r="27" spans="1:24" ht="62.25" customHeight="1">
      <c r="A27" s="9">
        <v>8</v>
      </c>
      <c r="B27" s="378" t="s">
        <v>787</v>
      </c>
      <c r="C27" s="379"/>
      <c r="D27" s="18" t="s">
        <v>138</v>
      </c>
      <c r="E27" s="18">
        <v>7</v>
      </c>
      <c r="F27" s="17">
        <f t="shared" si="0"/>
        <v>274097.81</v>
      </c>
      <c r="G27" s="17">
        <f t="shared" si="1"/>
        <v>166186.29999999999</v>
      </c>
      <c r="H27" s="87">
        <f t="shared" si="4"/>
        <v>3</v>
      </c>
      <c r="I27" s="5">
        <f t="shared" si="4"/>
        <v>3</v>
      </c>
      <c r="J27" s="9">
        <v>1</v>
      </c>
      <c r="K27" s="37">
        <v>1</v>
      </c>
      <c r="L27" s="9">
        <v>1</v>
      </c>
      <c r="M27" s="5">
        <v>1</v>
      </c>
      <c r="N27" s="9">
        <v>1</v>
      </c>
      <c r="O27" s="5">
        <v>1</v>
      </c>
      <c r="P27" s="9"/>
      <c r="Q27" s="5"/>
      <c r="R27" s="86">
        <f t="shared" si="5"/>
        <v>3</v>
      </c>
      <c r="S27" s="86">
        <f t="shared" si="5"/>
        <v>3</v>
      </c>
      <c r="T27" s="86">
        <f t="shared" si="6"/>
        <v>0</v>
      </c>
      <c r="U27" s="263"/>
      <c r="V27" s="5">
        <f t="shared" si="7"/>
        <v>100</v>
      </c>
      <c r="W27" s="5">
        <f t="shared" si="2"/>
        <v>60.630291062887366</v>
      </c>
      <c r="X27" s="5">
        <f t="shared" si="3"/>
        <v>164.93405894469041</v>
      </c>
    </row>
    <row r="28" spans="1:24" ht="56.25" customHeight="1">
      <c r="A28" s="9">
        <v>9</v>
      </c>
      <c r="B28" s="427" t="s">
        <v>788</v>
      </c>
      <c r="C28" s="428"/>
      <c r="D28" s="18" t="s">
        <v>752</v>
      </c>
      <c r="E28" s="18">
        <v>5</v>
      </c>
      <c r="F28" s="17">
        <f t="shared" si="0"/>
        <v>195784.15</v>
      </c>
      <c r="G28" s="17">
        <f t="shared" si="1"/>
        <v>118704.5</v>
      </c>
      <c r="H28" s="87">
        <f t="shared" si="4"/>
        <v>3</v>
      </c>
      <c r="I28" s="5">
        <f t="shared" si="4"/>
        <v>3</v>
      </c>
      <c r="J28" s="9">
        <v>1</v>
      </c>
      <c r="K28" s="37">
        <v>1</v>
      </c>
      <c r="L28" s="9">
        <v>1</v>
      </c>
      <c r="M28" s="5">
        <v>1</v>
      </c>
      <c r="N28" s="9">
        <v>1</v>
      </c>
      <c r="O28" s="5">
        <v>1</v>
      </c>
      <c r="P28" s="9"/>
      <c r="Q28" s="5"/>
      <c r="R28" s="86">
        <f t="shared" si="5"/>
        <v>3</v>
      </c>
      <c r="S28" s="86">
        <f t="shared" si="5"/>
        <v>3</v>
      </c>
      <c r="T28" s="86">
        <f t="shared" si="6"/>
        <v>0</v>
      </c>
      <c r="U28" s="263"/>
      <c r="V28" s="5">
        <f t="shared" si="7"/>
        <v>100</v>
      </c>
      <c r="W28" s="5">
        <f t="shared" si="2"/>
        <v>60.630291062887373</v>
      </c>
      <c r="X28" s="5">
        <f t="shared" si="3"/>
        <v>164.93405894469038</v>
      </c>
    </row>
    <row r="29" spans="1:24" ht="37.5" customHeight="1">
      <c r="A29" s="9">
        <v>10</v>
      </c>
      <c r="B29" s="427" t="s">
        <v>789</v>
      </c>
      <c r="C29" s="428"/>
      <c r="D29" s="18" t="s">
        <v>783</v>
      </c>
      <c r="E29" s="18">
        <v>8</v>
      </c>
      <c r="F29" s="17">
        <f t="shared" si="0"/>
        <v>313254.64</v>
      </c>
      <c r="G29" s="17">
        <f t="shared" si="1"/>
        <v>189927.2</v>
      </c>
      <c r="H29" s="87">
        <f t="shared" si="4"/>
        <v>1</v>
      </c>
      <c r="I29" s="5">
        <f t="shared" si="4"/>
        <v>1</v>
      </c>
      <c r="J29" s="9">
        <v>1</v>
      </c>
      <c r="K29" s="37">
        <v>0</v>
      </c>
      <c r="L29" s="9">
        <v>0</v>
      </c>
      <c r="M29" s="5">
        <v>1</v>
      </c>
      <c r="N29" s="9">
        <v>0</v>
      </c>
      <c r="O29" s="5">
        <v>0</v>
      </c>
      <c r="P29" s="9"/>
      <c r="Q29" s="5"/>
      <c r="R29" s="86">
        <f t="shared" si="5"/>
        <v>1</v>
      </c>
      <c r="S29" s="86">
        <f t="shared" si="5"/>
        <v>1</v>
      </c>
      <c r="T29" s="86">
        <f t="shared" si="6"/>
        <v>0</v>
      </c>
      <c r="U29" s="128"/>
      <c r="V29" s="5"/>
      <c r="W29" s="5">
        <f t="shared" si="2"/>
        <v>60.630291062887366</v>
      </c>
      <c r="X29" s="5">
        <f t="shared" si="3"/>
        <v>0</v>
      </c>
    </row>
    <row r="30" spans="1:24" ht="57.75" customHeight="1">
      <c r="A30" s="9">
        <v>11</v>
      </c>
      <c r="B30" s="427" t="s">
        <v>790</v>
      </c>
      <c r="C30" s="428"/>
      <c r="D30" s="18" t="s">
        <v>791</v>
      </c>
      <c r="E30" s="18">
        <v>7</v>
      </c>
      <c r="F30" s="17">
        <f t="shared" si="0"/>
        <v>274097.81</v>
      </c>
      <c r="G30" s="17">
        <f t="shared" si="1"/>
        <v>166186.29999999999</v>
      </c>
      <c r="H30" s="87">
        <f t="shared" si="4"/>
        <v>480</v>
      </c>
      <c r="I30" s="5">
        <f t="shared" si="4"/>
        <v>3291</v>
      </c>
      <c r="J30" s="9">
        <v>160</v>
      </c>
      <c r="K30" s="37">
        <v>81</v>
      </c>
      <c r="L30" s="9">
        <v>160</v>
      </c>
      <c r="M30" s="5">
        <v>2252</v>
      </c>
      <c r="N30" s="9">
        <v>160</v>
      </c>
      <c r="O30" s="5">
        <v>958</v>
      </c>
      <c r="P30" s="9"/>
      <c r="Q30" s="5"/>
      <c r="R30" s="86">
        <f t="shared" si="5"/>
        <v>480</v>
      </c>
      <c r="S30" s="86">
        <f t="shared" si="5"/>
        <v>3291</v>
      </c>
      <c r="T30" s="86">
        <f t="shared" si="6"/>
        <v>2811</v>
      </c>
      <c r="U30" s="128"/>
      <c r="V30" s="5">
        <f t="shared" si="7"/>
        <v>598.75</v>
      </c>
      <c r="W30" s="5">
        <f t="shared" si="2"/>
        <v>60.630291062887366</v>
      </c>
      <c r="X30" s="5">
        <f t="shared" si="3"/>
        <v>987.54267793133363</v>
      </c>
    </row>
    <row r="31" spans="1:24" ht="34.5" customHeight="1">
      <c r="A31" s="9">
        <v>12</v>
      </c>
      <c r="B31" s="427" t="s">
        <v>792</v>
      </c>
      <c r="C31" s="428"/>
      <c r="D31" s="18" t="s">
        <v>793</v>
      </c>
      <c r="E31" s="18">
        <v>5</v>
      </c>
      <c r="F31" s="17">
        <f t="shared" si="0"/>
        <v>195784.15</v>
      </c>
      <c r="G31" s="17">
        <f t="shared" si="1"/>
        <v>118704.5</v>
      </c>
      <c r="H31" s="87">
        <f t="shared" si="4"/>
        <v>3</v>
      </c>
      <c r="I31" s="5">
        <f t="shared" si="4"/>
        <v>3</v>
      </c>
      <c r="J31" s="9">
        <v>1</v>
      </c>
      <c r="K31" s="37">
        <v>1</v>
      </c>
      <c r="L31" s="9">
        <v>1</v>
      </c>
      <c r="M31" s="5">
        <v>1</v>
      </c>
      <c r="N31" s="9">
        <v>1</v>
      </c>
      <c r="O31" s="5">
        <v>1</v>
      </c>
      <c r="P31" s="9"/>
      <c r="Q31" s="5"/>
      <c r="R31" s="86">
        <f t="shared" si="5"/>
        <v>3</v>
      </c>
      <c r="S31" s="86">
        <f t="shared" si="5"/>
        <v>3</v>
      </c>
      <c r="T31" s="86">
        <f t="shared" si="6"/>
        <v>0</v>
      </c>
      <c r="U31" s="263"/>
      <c r="V31" s="5">
        <f t="shared" si="7"/>
        <v>100</v>
      </c>
      <c r="W31" s="5">
        <f t="shared" si="2"/>
        <v>60.630291062887373</v>
      </c>
      <c r="X31" s="5">
        <f t="shared" si="3"/>
        <v>164.93405894469038</v>
      </c>
    </row>
    <row r="32" spans="1:24" ht="34.5" customHeight="1">
      <c r="A32" s="9">
        <v>13</v>
      </c>
      <c r="B32" s="427" t="s">
        <v>794</v>
      </c>
      <c r="C32" s="428"/>
      <c r="D32" s="18" t="s">
        <v>795</v>
      </c>
      <c r="E32" s="18">
        <v>8</v>
      </c>
      <c r="F32" s="17">
        <f t="shared" si="0"/>
        <v>313254.64</v>
      </c>
      <c r="G32" s="17">
        <f t="shared" si="1"/>
        <v>189927.2</v>
      </c>
      <c r="H32" s="87">
        <f t="shared" si="4"/>
        <v>120</v>
      </c>
      <c r="I32" s="5">
        <f t="shared" si="4"/>
        <v>0</v>
      </c>
      <c r="J32" s="9">
        <v>40</v>
      </c>
      <c r="K32" s="37">
        <v>0</v>
      </c>
      <c r="L32" s="9">
        <v>40</v>
      </c>
      <c r="M32" s="5">
        <v>0</v>
      </c>
      <c r="N32" s="9">
        <v>40</v>
      </c>
      <c r="O32" s="5">
        <v>0</v>
      </c>
      <c r="P32" s="9"/>
      <c r="Q32" s="5"/>
      <c r="R32" s="86">
        <f t="shared" si="5"/>
        <v>120</v>
      </c>
      <c r="S32" s="86">
        <f t="shared" si="5"/>
        <v>0</v>
      </c>
      <c r="T32" s="86">
        <f t="shared" si="6"/>
        <v>-120</v>
      </c>
      <c r="U32" s="128" t="s">
        <v>796</v>
      </c>
      <c r="V32" s="5">
        <f t="shared" si="7"/>
        <v>0</v>
      </c>
      <c r="W32" s="5">
        <f t="shared" si="2"/>
        <v>60.630291062887366</v>
      </c>
      <c r="X32" s="5">
        <f t="shared" si="3"/>
        <v>0</v>
      </c>
    </row>
    <row r="33" spans="1:24" ht="34.5" customHeight="1">
      <c r="A33" s="9">
        <v>14</v>
      </c>
      <c r="B33" s="378" t="s">
        <v>797</v>
      </c>
      <c r="C33" s="379"/>
      <c r="D33" s="51" t="s">
        <v>798</v>
      </c>
      <c r="E33" s="18">
        <v>7</v>
      </c>
      <c r="F33" s="17">
        <f t="shared" si="0"/>
        <v>274097.81</v>
      </c>
      <c r="G33" s="17">
        <f t="shared" si="1"/>
        <v>166186.29999999999</v>
      </c>
      <c r="H33" s="87">
        <f t="shared" si="4"/>
        <v>1</v>
      </c>
      <c r="I33" s="5">
        <f t="shared" si="4"/>
        <v>0</v>
      </c>
      <c r="J33" s="9">
        <v>1</v>
      </c>
      <c r="K33" s="37">
        <v>0</v>
      </c>
      <c r="L33" s="9">
        <v>0</v>
      </c>
      <c r="M33" s="5">
        <v>0</v>
      </c>
      <c r="N33" s="9">
        <v>0</v>
      </c>
      <c r="O33" s="5">
        <v>0</v>
      </c>
      <c r="P33" s="9"/>
      <c r="Q33" s="5"/>
      <c r="R33" s="86">
        <f t="shared" si="5"/>
        <v>1</v>
      </c>
      <c r="S33" s="86">
        <f t="shared" si="5"/>
        <v>0</v>
      </c>
      <c r="T33" s="86">
        <f t="shared" si="6"/>
        <v>-1</v>
      </c>
      <c r="U33" s="128"/>
      <c r="V33" s="5"/>
      <c r="W33" s="5">
        <f t="shared" si="2"/>
        <v>60.630291062887366</v>
      </c>
      <c r="X33" s="5">
        <f t="shared" si="3"/>
        <v>0</v>
      </c>
    </row>
    <row r="34" spans="1:24" ht="34.5" customHeight="1">
      <c r="A34" s="9">
        <v>15</v>
      </c>
      <c r="B34" s="427" t="s">
        <v>799</v>
      </c>
      <c r="C34" s="428"/>
      <c r="D34" s="51" t="s">
        <v>800</v>
      </c>
      <c r="E34" s="18">
        <v>5</v>
      </c>
      <c r="F34" s="17">
        <f t="shared" si="0"/>
        <v>195784.15</v>
      </c>
      <c r="G34" s="17">
        <f t="shared" si="1"/>
        <v>118704.5</v>
      </c>
      <c r="H34" s="87">
        <f t="shared" si="4"/>
        <v>60</v>
      </c>
      <c r="I34" s="5">
        <f t="shared" si="4"/>
        <v>1</v>
      </c>
      <c r="J34" s="9">
        <v>20</v>
      </c>
      <c r="K34" s="37">
        <v>1</v>
      </c>
      <c r="L34" s="9">
        <v>20</v>
      </c>
      <c r="M34" s="5">
        <v>0</v>
      </c>
      <c r="N34" s="9">
        <v>20</v>
      </c>
      <c r="O34" s="5">
        <v>0</v>
      </c>
      <c r="P34" s="9"/>
      <c r="Q34" s="5"/>
      <c r="R34" s="86">
        <f t="shared" si="5"/>
        <v>60</v>
      </c>
      <c r="S34" s="86">
        <f t="shared" si="5"/>
        <v>1</v>
      </c>
      <c r="T34" s="86">
        <f t="shared" si="6"/>
        <v>-59</v>
      </c>
      <c r="U34" s="47" t="s">
        <v>801</v>
      </c>
      <c r="V34" s="5">
        <f t="shared" si="7"/>
        <v>0</v>
      </c>
      <c r="W34" s="5">
        <f t="shared" si="2"/>
        <v>60.630291062887373</v>
      </c>
      <c r="X34" s="5">
        <f t="shared" si="3"/>
        <v>0</v>
      </c>
    </row>
    <row r="35" spans="1:24" s="1" customFormat="1" ht="36.75" customHeight="1">
      <c r="A35" s="390" t="s">
        <v>24</v>
      </c>
      <c r="B35" s="391"/>
      <c r="C35" s="392"/>
      <c r="D35" s="18"/>
      <c r="E35" s="18">
        <f>SUM(E20:E34)</f>
        <v>100</v>
      </c>
      <c r="F35" s="39">
        <v>3915683</v>
      </c>
      <c r="G35" s="39">
        <v>2374090</v>
      </c>
      <c r="H35" s="18">
        <f t="shared" ref="H35:Q35" si="8">SUM(H20:H34)</f>
        <v>2403</v>
      </c>
      <c r="I35" s="18">
        <f t="shared" si="8"/>
        <v>6618</v>
      </c>
      <c r="J35" s="18">
        <f t="shared" si="8"/>
        <v>703</v>
      </c>
      <c r="K35" s="18">
        <f t="shared" si="8"/>
        <v>443</v>
      </c>
      <c r="L35" s="18">
        <f t="shared" si="8"/>
        <v>886</v>
      </c>
      <c r="M35" s="18">
        <f t="shared" si="8"/>
        <v>3044</v>
      </c>
      <c r="N35" s="18">
        <f t="shared" si="8"/>
        <v>814</v>
      </c>
      <c r="O35" s="18">
        <f t="shared" si="8"/>
        <v>3131</v>
      </c>
      <c r="P35" s="18">
        <f t="shared" si="8"/>
        <v>0</v>
      </c>
      <c r="Q35" s="18">
        <f t="shared" si="8"/>
        <v>0</v>
      </c>
      <c r="R35" s="87">
        <f>J35+L35+N35+P35</f>
        <v>2403</v>
      </c>
      <c r="S35" s="87">
        <f>K35+M35+O35+Q35</f>
        <v>6618</v>
      </c>
      <c r="T35" s="87">
        <f>S35-R35</f>
        <v>4215</v>
      </c>
      <c r="U35" s="87"/>
      <c r="V35" s="5">
        <f t="shared" si="7"/>
        <v>384.6437346437346</v>
      </c>
      <c r="W35" s="5">
        <f t="shared" si="2"/>
        <v>60.630291062887366</v>
      </c>
      <c r="X35" s="5">
        <f t="shared" si="3"/>
        <v>634.40852402435576</v>
      </c>
    </row>
    <row r="36" spans="1:24" s="6" customFormat="1" ht="14.25" customHeight="1">
      <c r="F36" s="10"/>
    </row>
    <row r="37" spans="1:24" s="6" customFormat="1" ht="14.25" customHeight="1">
      <c r="B37" s="11" t="s">
        <v>25</v>
      </c>
      <c r="F37" s="10"/>
      <c r="H37" s="6" t="s">
        <v>26</v>
      </c>
    </row>
    <row r="38" spans="1:24">
      <c r="J38" s="88"/>
      <c r="K38" s="88"/>
      <c r="L38" s="88"/>
      <c r="M38" s="88"/>
      <c r="N38" s="88"/>
      <c r="O38" s="88"/>
      <c r="P38" s="88"/>
    </row>
    <row r="39" spans="1:24">
      <c r="J39" s="88"/>
      <c r="K39" s="88"/>
      <c r="L39" s="88"/>
      <c r="M39" s="88"/>
      <c r="N39" s="88"/>
      <c r="O39" s="88"/>
      <c r="P39" s="88"/>
    </row>
    <row r="40" spans="1:24">
      <c r="J40" s="88"/>
      <c r="K40" s="88"/>
      <c r="L40" s="88"/>
      <c r="M40" s="88"/>
      <c r="N40" s="88"/>
      <c r="O40" s="88"/>
      <c r="P40" s="88"/>
    </row>
    <row r="41" spans="1:24">
      <c r="J41" s="88"/>
      <c r="K41" s="88"/>
      <c r="L41" s="88"/>
      <c r="M41" s="88"/>
      <c r="N41" s="88"/>
      <c r="O41" s="88"/>
      <c r="P41" s="88"/>
    </row>
    <row r="42" spans="1:24">
      <c r="J42" s="88"/>
      <c r="K42" s="88"/>
      <c r="L42" s="88"/>
      <c r="M42" s="88"/>
      <c r="N42" s="88"/>
      <c r="O42" s="88"/>
      <c r="P42" s="88"/>
    </row>
    <row r="43" spans="1:24">
      <c r="J43" s="88"/>
      <c r="K43" s="88"/>
      <c r="L43" s="88"/>
      <c r="M43" s="88"/>
      <c r="N43" s="88"/>
      <c r="O43" s="88"/>
      <c r="P43" s="88"/>
    </row>
    <row r="44" spans="1:24">
      <c r="J44" s="88"/>
      <c r="K44" s="88"/>
      <c r="L44" s="88"/>
      <c r="M44" s="88"/>
      <c r="N44" s="88"/>
      <c r="O44" s="88"/>
      <c r="P44" s="88"/>
    </row>
    <row r="45" spans="1:24">
      <c r="J45" s="88"/>
      <c r="K45" s="88"/>
      <c r="L45" s="88"/>
      <c r="M45" s="88"/>
      <c r="N45" s="88"/>
      <c r="O45" s="88"/>
      <c r="P45" s="88"/>
    </row>
    <row r="46" spans="1:24">
      <c r="J46" s="88"/>
      <c r="K46" s="88"/>
      <c r="L46" s="88"/>
      <c r="M46" s="88"/>
      <c r="N46" s="88"/>
      <c r="O46" s="88"/>
      <c r="P46" s="88"/>
    </row>
    <row r="47" spans="1:24">
      <c r="J47" s="88"/>
      <c r="K47" s="88"/>
      <c r="L47" s="88"/>
      <c r="M47" s="88"/>
      <c r="N47" s="88"/>
      <c r="O47" s="88"/>
      <c r="P47" s="88"/>
    </row>
    <row r="48" spans="1:24">
      <c r="J48" s="88"/>
      <c r="K48" s="88"/>
      <c r="L48" s="88"/>
      <c r="M48" s="88"/>
      <c r="N48" s="88"/>
      <c r="O48" s="88"/>
      <c r="P48" s="88"/>
    </row>
    <row r="49" spans="10:16">
      <c r="J49" s="88"/>
      <c r="K49" s="88"/>
      <c r="L49" s="88"/>
      <c r="M49" s="88"/>
      <c r="N49" s="88"/>
      <c r="O49" s="88"/>
      <c r="P49" s="88"/>
    </row>
    <row r="50" spans="10:16">
      <c r="J50" s="88"/>
      <c r="K50" s="88"/>
      <c r="L50" s="88"/>
      <c r="M50" s="88"/>
      <c r="N50" s="88"/>
      <c r="O50" s="88"/>
      <c r="P50" s="88"/>
    </row>
    <row r="51" spans="10:16">
      <c r="J51" s="88"/>
      <c r="K51" s="88"/>
      <c r="L51" s="88"/>
      <c r="M51" s="88"/>
      <c r="N51" s="88"/>
      <c r="O51" s="88"/>
      <c r="P51" s="88"/>
    </row>
    <row r="52" spans="10:16">
      <c r="J52" s="88"/>
      <c r="K52" s="88"/>
      <c r="L52" s="88"/>
      <c r="M52" s="88"/>
      <c r="N52" s="88"/>
      <c r="O52" s="88"/>
      <c r="P52" s="88"/>
    </row>
    <row r="53" spans="10:16">
      <c r="J53" s="88"/>
      <c r="K53" s="88"/>
      <c r="L53" s="88"/>
      <c r="M53" s="88"/>
      <c r="N53" s="88"/>
      <c r="O53" s="88"/>
      <c r="P53" s="88"/>
    </row>
    <row r="54" spans="10:16">
      <c r="J54" s="88"/>
      <c r="K54" s="88"/>
      <c r="L54" s="88"/>
      <c r="M54" s="88"/>
      <c r="N54" s="88"/>
      <c r="O54" s="88"/>
      <c r="P54" s="88"/>
    </row>
    <row r="55" spans="10:16">
      <c r="J55" s="88"/>
      <c r="K55" s="88"/>
      <c r="L55" s="88"/>
      <c r="M55" s="88"/>
      <c r="N55" s="88"/>
      <c r="O55" s="88"/>
      <c r="P55" s="88"/>
    </row>
    <row r="56" spans="10:16">
      <c r="J56" s="88"/>
      <c r="K56" s="88"/>
      <c r="L56" s="88"/>
      <c r="M56" s="88"/>
      <c r="N56" s="88"/>
      <c r="O56" s="88"/>
      <c r="P56" s="88"/>
    </row>
    <row r="57" spans="10:16">
      <c r="J57" s="88"/>
      <c r="K57" s="88"/>
      <c r="L57" s="88"/>
      <c r="M57" s="88"/>
      <c r="N57" s="88"/>
      <c r="O57" s="88"/>
      <c r="P57" s="88"/>
    </row>
    <row r="58" spans="10:16">
      <c r="J58" s="88"/>
      <c r="K58" s="88"/>
      <c r="L58" s="88"/>
      <c r="M58" s="88"/>
      <c r="N58" s="88"/>
      <c r="O58" s="88"/>
      <c r="P58" s="88"/>
    </row>
    <row r="59" spans="10:16">
      <c r="J59" s="88"/>
      <c r="K59" s="88"/>
      <c r="L59" s="88"/>
      <c r="M59" s="88"/>
      <c r="N59" s="88"/>
      <c r="O59" s="88"/>
      <c r="P59" s="88"/>
    </row>
    <row r="60" spans="10:16">
      <c r="J60" s="88"/>
      <c r="K60" s="88"/>
      <c r="L60" s="88"/>
      <c r="M60" s="88"/>
      <c r="N60" s="88"/>
      <c r="O60" s="88"/>
      <c r="P60" s="88"/>
    </row>
    <row r="61" spans="10:16">
      <c r="J61" s="88"/>
      <c r="K61" s="88"/>
      <c r="L61" s="88"/>
      <c r="M61" s="88"/>
      <c r="N61" s="88"/>
      <c r="O61" s="88"/>
      <c r="P61" s="88"/>
    </row>
  </sheetData>
  <sheetProtection sheet="1" objects="1" scenarios="1"/>
  <mergeCells count="38">
    <mergeCell ref="A6:X6"/>
    <mergeCell ref="A1:X1"/>
    <mergeCell ref="A2:X2"/>
    <mergeCell ref="A3:X3"/>
    <mergeCell ref="A4:X4"/>
    <mergeCell ref="A5:X5"/>
    <mergeCell ref="V18:X18"/>
    <mergeCell ref="B19:C19"/>
    <mergeCell ref="A7:X7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B25:C25"/>
    <mergeCell ref="N18:O18"/>
    <mergeCell ref="P18:Q18"/>
    <mergeCell ref="R18:T18"/>
    <mergeCell ref="U18:U19"/>
    <mergeCell ref="B20:C20"/>
    <mergeCell ref="B21:C21"/>
    <mergeCell ref="B22:C22"/>
    <mergeCell ref="B23:C23"/>
    <mergeCell ref="B24:C24"/>
    <mergeCell ref="B32:C32"/>
    <mergeCell ref="B33:C33"/>
    <mergeCell ref="B34:C34"/>
    <mergeCell ref="A35:C35"/>
    <mergeCell ref="B26:C26"/>
    <mergeCell ref="B27:C27"/>
    <mergeCell ref="B28:C28"/>
    <mergeCell ref="B29:C29"/>
    <mergeCell ref="B30:C30"/>
    <mergeCell ref="B31:C31"/>
  </mergeCells>
  <printOptions horizontalCentered="1"/>
  <pageMargins left="0.11811023622047245" right="0.11811023622047245" top="0.74803149606299213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opLeftCell="B1" workbookViewId="0">
      <selection activeCell="G25" sqref="G25"/>
    </sheetView>
  </sheetViews>
  <sheetFormatPr baseColWidth="10" defaultRowHeight="12.75"/>
  <cols>
    <col min="1" max="1" width="11.42578125" style="35" customWidth="1"/>
    <col min="2" max="2" width="6.7109375" style="35" customWidth="1"/>
    <col min="3" max="3" width="28.85546875" style="35" customWidth="1"/>
    <col min="4" max="4" width="10.42578125" style="35" customWidth="1"/>
    <col min="5" max="5" width="10.5703125" style="35" customWidth="1"/>
    <col min="6" max="6" width="13.42578125" style="35" customWidth="1"/>
    <col min="7" max="7" width="11" style="35" customWidth="1"/>
    <col min="8" max="13" width="9.28515625" style="35" hidden="1" customWidth="1"/>
    <col min="14" max="15" width="9.28515625" style="35" customWidth="1"/>
    <col min="16" max="17" width="9.28515625" style="35" hidden="1" customWidth="1"/>
    <col min="18" max="20" width="9.28515625" style="35" customWidth="1"/>
    <col min="21" max="21" width="24.140625" style="35" customWidth="1"/>
    <col min="22" max="24" width="8.8554687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</row>
    <row r="9" spans="1:24">
      <c r="A9" s="159" t="s">
        <v>427</v>
      </c>
      <c r="B9" s="160">
        <v>311</v>
      </c>
      <c r="C9" s="161" t="s">
        <v>837</v>
      </c>
      <c r="D9" s="16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25"/>
      <c r="X9" s="25"/>
    </row>
    <row r="10" spans="1:24">
      <c r="A10" s="159" t="s">
        <v>0</v>
      </c>
      <c r="B10" s="160">
        <v>10</v>
      </c>
      <c r="C10" s="161" t="s">
        <v>838</v>
      </c>
      <c r="D10" s="167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4">
      <c r="A11" s="159" t="s">
        <v>430</v>
      </c>
      <c r="B11" s="160">
        <v>1</v>
      </c>
      <c r="C11" s="161" t="s">
        <v>627</v>
      </c>
      <c r="D11" s="167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4">
      <c r="A12" s="159" t="s">
        <v>6</v>
      </c>
      <c r="B12" s="163">
        <v>32</v>
      </c>
      <c r="C12" s="161" t="s">
        <v>839</v>
      </c>
      <c r="D12" s="167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4">
      <c r="A13" s="159" t="s">
        <v>416</v>
      </c>
      <c r="B13" s="160">
        <v>1</v>
      </c>
      <c r="C13" s="161" t="s">
        <v>840</v>
      </c>
      <c r="D13" s="167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R13" s="6"/>
      <c r="S13" s="6"/>
      <c r="T13" s="6"/>
      <c r="U13" s="174"/>
      <c r="V13" s="6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  <c r="R14" s="6"/>
      <c r="S14" s="6"/>
      <c r="T14" s="6"/>
      <c r="U14" s="6"/>
      <c r="V14" s="270"/>
      <c r="W14" s="271"/>
      <c r="X14" s="271"/>
    </row>
    <row r="15" spans="1:24">
      <c r="A15" s="525" t="s">
        <v>3</v>
      </c>
      <c r="B15" s="526" t="s">
        <v>3</v>
      </c>
      <c r="C15" s="526"/>
      <c r="D15" s="526"/>
      <c r="E15" s="526"/>
      <c r="F15" s="526"/>
      <c r="G15" s="526"/>
      <c r="H15" s="526"/>
      <c r="I15" s="526"/>
      <c r="J15" s="526"/>
      <c r="K15" s="526"/>
      <c r="L15" s="526"/>
      <c r="M15" s="526"/>
      <c r="N15" s="526"/>
      <c r="O15" s="526"/>
      <c r="P15" s="526"/>
      <c r="Q15" s="526"/>
      <c r="R15" s="526"/>
      <c r="S15" s="526"/>
      <c r="T15" s="526"/>
      <c r="U15" s="526"/>
      <c r="V15" s="383"/>
      <c r="W15" s="383"/>
    </row>
    <row r="16" spans="1:24" ht="25.5" customHeight="1">
      <c r="A16" s="446" t="s">
        <v>841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</row>
    <row r="17" spans="1:2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 ht="22.5" customHeight="1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45" customHeight="1">
      <c r="A20" s="272">
        <v>1</v>
      </c>
      <c r="B20" s="523" t="s">
        <v>842</v>
      </c>
      <c r="C20" s="524"/>
      <c r="D20" s="273" t="s">
        <v>843</v>
      </c>
      <c r="E20" s="274">
        <v>30</v>
      </c>
      <c r="F20" s="17">
        <f>$F$23*E20/100</f>
        <v>608452.5</v>
      </c>
      <c r="G20" s="17">
        <f>$G$23*E20/100</f>
        <v>488697.3</v>
      </c>
      <c r="H20" s="86">
        <f>J20+L20+N20+P20</f>
        <v>3</v>
      </c>
      <c r="I20" s="86">
        <f>K20+M20+O20+Q20</f>
        <v>3</v>
      </c>
      <c r="J20" s="272">
        <v>1</v>
      </c>
      <c r="K20" s="37">
        <v>1</v>
      </c>
      <c r="L20" s="272">
        <v>1</v>
      </c>
      <c r="M20" s="37">
        <v>1</v>
      </c>
      <c r="N20" s="272">
        <v>1</v>
      </c>
      <c r="O20" s="37">
        <v>1</v>
      </c>
      <c r="P20" s="272"/>
      <c r="Q20" s="5"/>
      <c r="R20" s="86">
        <f>J20+L20+N20+P20</f>
        <v>3</v>
      </c>
      <c r="S20" s="86">
        <v>2</v>
      </c>
      <c r="T20" s="86">
        <f>S20-R20</f>
        <v>-1</v>
      </c>
      <c r="U20" s="21"/>
      <c r="V20" s="5">
        <f>M20/L20*100</f>
        <v>100</v>
      </c>
      <c r="W20" s="5">
        <f>G20/F20*100</f>
        <v>80.318069200142986</v>
      </c>
      <c r="X20" s="5">
        <f>V20/W20*100</f>
        <v>124.50498498763957</v>
      </c>
    </row>
    <row r="21" spans="1:24" ht="45" customHeight="1">
      <c r="A21" s="272">
        <v>2</v>
      </c>
      <c r="B21" s="523" t="s">
        <v>844</v>
      </c>
      <c r="C21" s="524"/>
      <c r="D21" s="273" t="s">
        <v>845</v>
      </c>
      <c r="E21" s="273">
        <v>70</v>
      </c>
      <c r="F21" s="17">
        <f>$F$23*E21/100</f>
        <v>1419722.5</v>
      </c>
      <c r="G21" s="17">
        <f>$G$23*E21/100</f>
        <v>1140293.7</v>
      </c>
      <c r="H21" s="86">
        <f>J21+L21+N21+P21</f>
        <v>9</v>
      </c>
      <c r="I21" s="86">
        <f>K21+M21+O21+Q21</f>
        <v>21</v>
      </c>
      <c r="J21" s="272">
        <v>3</v>
      </c>
      <c r="K21" s="37">
        <v>6</v>
      </c>
      <c r="L21" s="272">
        <v>3</v>
      </c>
      <c r="M21" s="37">
        <v>3</v>
      </c>
      <c r="N21" s="272">
        <v>3</v>
      </c>
      <c r="O21" s="37">
        <v>12</v>
      </c>
      <c r="P21" s="272"/>
      <c r="Q21" s="5"/>
      <c r="R21" s="86">
        <f t="shared" ref="R21:S23" si="0">J21+L21+N21+P21</f>
        <v>9</v>
      </c>
      <c r="S21" s="86">
        <f t="shared" si="0"/>
        <v>21</v>
      </c>
      <c r="T21" s="86">
        <f>S21-R21</f>
        <v>12</v>
      </c>
      <c r="U21" s="21" t="s">
        <v>846</v>
      </c>
      <c r="V21" s="5">
        <f>M21/L21*100</f>
        <v>100</v>
      </c>
      <c r="W21" s="5">
        <f>G21/F21*100</f>
        <v>80.318069200142986</v>
      </c>
      <c r="X21" s="5">
        <f>V21/W21*100</f>
        <v>124.50498498763957</v>
      </c>
    </row>
    <row r="22" spans="1:24" ht="45" customHeight="1">
      <c r="A22" s="272"/>
      <c r="B22" s="523"/>
      <c r="C22" s="524"/>
      <c r="D22" s="273"/>
      <c r="E22" s="273"/>
      <c r="F22" s="275"/>
      <c r="G22" s="275"/>
      <c r="H22" s="87"/>
      <c r="I22" s="87"/>
      <c r="J22" s="272"/>
      <c r="K22" s="37"/>
      <c r="L22" s="272"/>
      <c r="M22" s="37"/>
      <c r="N22" s="272"/>
      <c r="O22" s="37"/>
      <c r="P22" s="272"/>
      <c r="Q22" s="5"/>
      <c r="R22" s="86"/>
      <c r="S22" s="86"/>
      <c r="T22" s="86"/>
      <c r="U22" s="24"/>
      <c r="V22" s="5"/>
      <c r="W22" s="5"/>
      <c r="X22" s="5"/>
    </row>
    <row r="23" spans="1:24" s="1" customFormat="1" ht="36.75" customHeight="1">
      <c r="A23" s="390" t="s">
        <v>24</v>
      </c>
      <c r="B23" s="391"/>
      <c r="C23" s="392"/>
      <c r="D23" s="18"/>
      <c r="E23" s="18">
        <f>SUM(E20:E22)</f>
        <v>100</v>
      </c>
      <c r="F23" s="19">
        <v>2028175</v>
      </c>
      <c r="G23" s="39">
        <v>1628991</v>
      </c>
      <c r="H23" s="18">
        <f t="shared" ref="H23:Q23" si="1">SUM(H20:H22)</f>
        <v>12</v>
      </c>
      <c r="I23" s="18">
        <f t="shared" si="1"/>
        <v>24</v>
      </c>
      <c r="J23" s="18">
        <f t="shared" si="1"/>
        <v>4</v>
      </c>
      <c r="K23" s="276">
        <f t="shared" si="1"/>
        <v>7</v>
      </c>
      <c r="L23" s="18">
        <f t="shared" si="1"/>
        <v>4</v>
      </c>
      <c r="M23" s="18">
        <f t="shared" si="1"/>
        <v>4</v>
      </c>
      <c r="N23" s="18">
        <f t="shared" si="1"/>
        <v>4</v>
      </c>
      <c r="O23" s="18">
        <f t="shared" si="1"/>
        <v>13</v>
      </c>
      <c r="P23" s="18">
        <f t="shared" si="1"/>
        <v>0</v>
      </c>
      <c r="Q23" s="18">
        <f t="shared" si="1"/>
        <v>0</v>
      </c>
      <c r="R23" s="87">
        <f t="shared" si="0"/>
        <v>12</v>
      </c>
      <c r="S23" s="87">
        <f t="shared" si="0"/>
        <v>24</v>
      </c>
      <c r="T23" s="87">
        <f>S23-R23</f>
        <v>12</v>
      </c>
      <c r="U23" s="277"/>
      <c r="V23" s="5">
        <f>M23/L23*100</f>
        <v>100</v>
      </c>
      <c r="W23" s="5">
        <f>G23/F23*100</f>
        <v>80.318069200142986</v>
      </c>
      <c r="X23" s="5">
        <f>V23/W23*100</f>
        <v>124.50498498763957</v>
      </c>
    </row>
    <row r="24" spans="1:24" s="6" customFormat="1" ht="14.25" customHeight="1">
      <c r="F24" s="10"/>
    </row>
    <row r="25" spans="1:24" s="6" customFormat="1" ht="14.25" customHeight="1">
      <c r="B25" s="11" t="s">
        <v>25</v>
      </c>
      <c r="F25" s="10"/>
      <c r="H25" s="6" t="s">
        <v>26</v>
      </c>
    </row>
  </sheetData>
  <sheetProtection sheet="1" objects="1" scenarios="1"/>
  <mergeCells count="26">
    <mergeCell ref="A6:W6"/>
    <mergeCell ref="A1:W1"/>
    <mergeCell ref="A2:W2"/>
    <mergeCell ref="A3:W3"/>
    <mergeCell ref="A4:X4"/>
    <mergeCell ref="A5:X5"/>
    <mergeCell ref="R18:T18"/>
    <mergeCell ref="U18:U19"/>
    <mergeCell ref="V18:X18"/>
    <mergeCell ref="B19:C19"/>
    <mergeCell ref="A7:W7"/>
    <mergeCell ref="A15:W15"/>
    <mergeCell ref="A16:X16"/>
    <mergeCell ref="A18:C18"/>
    <mergeCell ref="D18:D19"/>
    <mergeCell ref="E18:E19"/>
    <mergeCell ref="P18:Q18"/>
    <mergeCell ref="F18:G18"/>
    <mergeCell ref="H18:I18"/>
    <mergeCell ref="J18:K18"/>
    <mergeCell ref="L18:M18"/>
    <mergeCell ref="B20:C20"/>
    <mergeCell ref="B21:C21"/>
    <mergeCell ref="B22:C22"/>
    <mergeCell ref="A23:C23"/>
    <mergeCell ref="N18:O18"/>
  </mergeCells>
  <pageMargins left="0.11811023622047245" right="0.11811023622047245" top="0.74803149606299213" bottom="0.74803149606299213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"/>
  <sheetViews>
    <sheetView topLeftCell="B12" workbookViewId="0">
      <selection activeCell="T23" sqref="T23"/>
    </sheetView>
  </sheetViews>
  <sheetFormatPr baseColWidth="10" defaultRowHeight="12.75"/>
  <cols>
    <col min="1" max="1" width="10.7109375" style="35" customWidth="1"/>
    <col min="2" max="2" width="12" style="35" customWidth="1"/>
    <col min="3" max="3" width="25.42578125" style="35" customWidth="1"/>
    <col min="4" max="5" width="11.42578125" style="35"/>
    <col min="6" max="6" width="11.85546875" style="35" customWidth="1"/>
    <col min="7" max="7" width="12.42578125" style="35" customWidth="1"/>
    <col min="8" max="13" width="9.28515625" style="35" hidden="1" customWidth="1"/>
    <col min="14" max="15" width="9.28515625" style="35" customWidth="1"/>
    <col min="16" max="17" width="9.28515625" style="35" hidden="1" customWidth="1"/>
    <col min="18" max="20" width="9.28515625" style="35" customWidth="1"/>
    <col min="21" max="21" width="25.7109375" style="35" customWidth="1"/>
    <col min="22" max="24" width="8.8554687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83"/>
      <c r="B8" s="383"/>
      <c r="C8" s="383"/>
      <c r="D8" s="383"/>
      <c r="E8" s="383"/>
      <c r="F8" s="383"/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3"/>
      <c r="U8" s="383"/>
      <c r="V8" s="383"/>
      <c r="W8" s="383"/>
      <c r="X8" s="383"/>
    </row>
    <row r="9" spans="1:24">
      <c r="A9" s="159" t="s">
        <v>427</v>
      </c>
      <c r="B9" s="160">
        <v>311</v>
      </c>
      <c r="C9" s="161" t="s">
        <v>837</v>
      </c>
      <c r="D9" s="16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159" t="s">
        <v>0</v>
      </c>
      <c r="B10" s="160">
        <v>10</v>
      </c>
      <c r="C10" s="161" t="s">
        <v>838</v>
      </c>
      <c r="D10" s="167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159" t="s">
        <v>430</v>
      </c>
      <c r="B11" s="160">
        <v>2</v>
      </c>
      <c r="C11" s="161" t="s">
        <v>848</v>
      </c>
      <c r="D11" s="167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159" t="s">
        <v>6</v>
      </c>
      <c r="B12" s="163">
        <v>32</v>
      </c>
      <c r="C12" s="161" t="s">
        <v>839</v>
      </c>
      <c r="D12" s="167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159" t="s">
        <v>416</v>
      </c>
      <c r="B13" s="160">
        <v>7</v>
      </c>
      <c r="C13" s="161" t="s">
        <v>884</v>
      </c>
      <c r="D13" s="167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  <c r="T14" s="6"/>
      <c r="U14" s="45"/>
    </row>
    <row r="15" spans="1:24">
      <c r="A15" s="445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</row>
    <row r="16" spans="1:24" ht="25.5" customHeight="1">
      <c r="A16" s="446" t="s">
        <v>885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</row>
    <row r="17" spans="1:2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 ht="24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45" customHeight="1">
      <c r="A20" s="272">
        <v>1</v>
      </c>
      <c r="B20" s="523" t="s">
        <v>886</v>
      </c>
      <c r="C20" s="524"/>
      <c r="D20" s="273" t="s">
        <v>185</v>
      </c>
      <c r="E20" s="273">
        <v>40</v>
      </c>
      <c r="F20" s="17">
        <f>$F$24*E20/100</f>
        <v>94404</v>
      </c>
      <c r="G20" s="17">
        <f>$G$24*E20/100</f>
        <v>45894</v>
      </c>
      <c r="H20" s="89">
        <f t="shared" ref="H20:I22" si="0">J20+L20+N20+P20</f>
        <v>3</v>
      </c>
      <c r="I20" s="37">
        <f t="shared" si="0"/>
        <v>5</v>
      </c>
      <c r="J20" s="272">
        <v>1</v>
      </c>
      <c r="K20" s="37">
        <v>1</v>
      </c>
      <c r="L20" s="272">
        <v>1</v>
      </c>
      <c r="M20" s="37">
        <v>1</v>
      </c>
      <c r="N20" s="272">
        <v>1</v>
      </c>
      <c r="O20" s="37">
        <v>3</v>
      </c>
      <c r="P20" s="272"/>
      <c r="Q20" s="5"/>
      <c r="R20" s="86">
        <f t="shared" ref="R20:S22" si="1">J20+L20+N20+P20</f>
        <v>3</v>
      </c>
      <c r="S20" s="86">
        <f t="shared" si="1"/>
        <v>5</v>
      </c>
      <c r="T20" s="86">
        <f>S20-R20</f>
        <v>2</v>
      </c>
      <c r="U20" s="21" t="s">
        <v>887</v>
      </c>
      <c r="V20" s="5">
        <f>O20/N20*100</f>
        <v>300</v>
      </c>
      <c r="W20" s="5">
        <f>G20/F20*100</f>
        <v>48.614465488750476</v>
      </c>
      <c r="X20" s="5">
        <f>V20/W20*100</f>
        <v>617.10027454569229</v>
      </c>
    </row>
    <row r="21" spans="1:24" ht="45" customHeight="1">
      <c r="A21" s="272">
        <v>2</v>
      </c>
      <c r="B21" s="523" t="s">
        <v>888</v>
      </c>
      <c r="C21" s="524"/>
      <c r="D21" s="273" t="s">
        <v>107</v>
      </c>
      <c r="E21" s="273">
        <v>20</v>
      </c>
      <c r="F21" s="17">
        <f>$F$24*E21/100</f>
        <v>47202</v>
      </c>
      <c r="G21" s="17">
        <f>$G$24*E21/100</f>
        <v>22947</v>
      </c>
      <c r="H21" s="89">
        <f t="shared" si="0"/>
        <v>1</v>
      </c>
      <c r="I21" s="37">
        <f t="shared" si="0"/>
        <v>1</v>
      </c>
      <c r="J21" s="272">
        <v>0</v>
      </c>
      <c r="K21" s="37">
        <v>0</v>
      </c>
      <c r="L21" s="272">
        <v>1</v>
      </c>
      <c r="M21" s="37">
        <v>1</v>
      </c>
      <c r="N21" s="272">
        <v>0</v>
      </c>
      <c r="O21" s="37">
        <v>0</v>
      </c>
      <c r="P21" s="272"/>
      <c r="Q21" s="5"/>
      <c r="R21" s="86">
        <f t="shared" si="1"/>
        <v>1</v>
      </c>
      <c r="S21" s="86">
        <f t="shared" si="1"/>
        <v>1</v>
      </c>
      <c r="T21" s="86">
        <f>S21-R21</f>
        <v>0</v>
      </c>
      <c r="U21" s="24"/>
      <c r="V21" s="5" t="e">
        <f>O21/N21*100</f>
        <v>#DIV/0!</v>
      </c>
      <c r="W21" s="5">
        <f>G21/F21*100</f>
        <v>48.614465488750476</v>
      </c>
      <c r="X21" s="5" t="e">
        <f>V21/W21*100</f>
        <v>#DIV/0!</v>
      </c>
    </row>
    <row r="22" spans="1:24" ht="45" customHeight="1">
      <c r="A22" s="272">
        <v>3</v>
      </c>
      <c r="B22" s="523" t="s">
        <v>889</v>
      </c>
      <c r="C22" s="524"/>
      <c r="D22" s="273" t="s">
        <v>455</v>
      </c>
      <c r="E22" s="273">
        <v>40</v>
      </c>
      <c r="F22" s="17">
        <f>$F$24*E22/100</f>
        <v>94404</v>
      </c>
      <c r="G22" s="17">
        <f>$G$24*E22/100</f>
        <v>45894</v>
      </c>
      <c r="H22" s="89">
        <f t="shared" si="0"/>
        <v>3</v>
      </c>
      <c r="I22" s="37">
        <f t="shared" si="0"/>
        <v>3</v>
      </c>
      <c r="J22" s="272">
        <v>1</v>
      </c>
      <c r="K22" s="37">
        <v>1</v>
      </c>
      <c r="L22" s="272">
        <v>1</v>
      </c>
      <c r="M22" s="37">
        <v>1</v>
      </c>
      <c r="N22" s="272">
        <v>1</v>
      </c>
      <c r="O22" s="37">
        <v>1</v>
      </c>
      <c r="P22" s="272"/>
      <c r="Q22" s="5"/>
      <c r="R22" s="86">
        <f t="shared" si="1"/>
        <v>3</v>
      </c>
      <c r="S22" s="86">
        <f t="shared" si="1"/>
        <v>3</v>
      </c>
      <c r="T22" s="86">
        <f>S22-R22</f>
        <v>0</v>
      </c>
      <c r="U22" s="24"/>
      <c r="V22" s="5">
        <f>O22/N22*100</f>
        <v>100</v>
      </c>
      <c r="W22" s="5">
        <f>G22/F22*100</f>
        <v>48.614465488750476</v>
      </c>
      <c r="X22" s="5">
        <f>V22/W22*100</f>
        <v>205.70009151523075</v>
      </c>
    </row>
    <row r="23" spans="1:24" ht="45" customHeight="1">
      <c r="A23" s="272"/>
      <c r="B23" s="523"/>
      <c r="C23" s="524"/>
      <c r="D23" s="273"/>
      <c r="E23" s="273"/>
      <c r="F23" s="280"/>
      <c r="G23" s="276"/>
      <c r="H23" s="89"/>
      <c r="I23" s="37"/>
      <c r="J23" s="272"/>
      <c r="K23" s="37"/>
      <c r="L23" s="272"/>
      <c r="M23" s="37"/>
      <c r="N23" s="272"/>
      <c r="O23" s="37"/>
      <c r="P23" s="272"/>
      <c r="Q23" s="5"/>
      <c r="R23" s="86"/>
      <c r="S23" s="86"/>
      <c r="T23" s="86"/>
      <c r="U23" s="49"/>
      <c r="V23" s="5"/>
      <c r="W23" s="5"/>
      <c r="X23" s="5"/>
    </row>
    <row r="24" spans="1:24" s="1" customFormat="1" ht="36.75" customHeight="1">
      <c r="A24" s="527" t="s">
        <v>24</v>
      </c>
      <c r="B24" s="528"/>
      <c r="C24" s="529"/>
      <c r="D24" s="273"/>
      <c r="E24" s="273">
        <f>SUM(E20:E23)</f>
        <v>100</v>
      </c>
      <c r="F24" s="315">
        <v>236010</v>
      </c>
      <c r="G24" s="281">
        <v>114735</v>
      </c>
      <c r="H24" s="273">
        <f t="shared" ref="H24:Q24" si="2">SUM(H20:H23)</f>
        <v>7</v>
      </c>
      <c r="I24" s="273">
        <f t="shared" si="2"/>
        <v>9</v>
      </c>
      <c r="J24" s="273">
        <f t="shared" si="2"/>
        <v>2</v>
      </c>
      <c r="K24" s="276">
        <f t="shared" si="2"/>
        <v>2</v>
      </c>
      <c r="L24" s="273">
        <f t="shared" si="2"/>
        <v>3</v>
      </c>
      <c r="M24" s="273">
        <f t="shared" si="2"/>
        <v>3</v>
      </c>
      <c r="N24" s="273">
        <f t="shared" si="2"/>
        <v>2</v>
      </c>
      <c r="O24" s="273">
        <f t="shared" si="2"/>
        <v>4</v>
      </c>
      <c r="P24" s="273">
        <f t="shared" si="2"/>
        <v>0</v>
      </c>
      <c r="Q24" s="18">
        <f t="shared" si="2"/>
        <v>0</v>
      </c>
      <c r="R24" s="87">
        <f>J24+L24+N24+P24</f>
        <v>7</v>
      </c>
      <c r="S24" s="87">
        <f>K24+M24+O24+Q24</f>
        <v>9</v>
      </c>
      <c r="T24" s="87">
        <f>S24-R24</f>
        <v>2</v>
      </c>
      <c r="U24" s="49"/>
      <c r="V24" s="5">
        <f>O24/N24*100</f>
        <v>200</v>
      </c>
      <c r="W24" s="5">
        <f>G24/F24*100</f>
        <v>48.614465488750476</v>
      </c>
      <c r="X24" s="5">
        <f>V24/W24*100</f>
        <v>411.40018303046151</v>
      </c>
    </row>
    <row r="25" spans="1:24" s="6" customFormat="1" ht="14.25" customHeight="1">
      <c r="F25" s="10"/>
    </row>
    <row r="26" spans="1:24" s="6" customFormat="1" ht="14.25" customHeight="1">
      <c r="B26" s="11" t="s">
        <v>25</v>
      </c>
      <c r="F26" s="10"/>
      <c r="H26" s="6" t="s">
        <v>26</v>
      </c>
    </row>
    <row r="27" spans="1:24">
      <c r="J27" s="88"/>
      <c r="K27" s="88"/>
      <c r="L27" s="88"/>
      <c r="M27" s="88"/>
      <c r="N27" s="88"/>
      <c r="O27" s="88"/>
      <c r="P27" s="88"/>
    </row>
    <row r="28" spans="1:24">
      <c r="J28" s="88"/>
      <c r="K28" s="88"/>
      <c r="L28" s="88"/>
      <c r="M28" s="88"/>
      <c r="N28" s="88"/>
      <c r="O28" s="88"/>
      <c r="P28" s="88"/>
    </row>
    <row r="29" spans="1:24">
      <c r="J29" s="88"/>
      <c r="K29" s="88"/>
      <c r="L29" s="88"/>
      <c r="M29" s="88"/>
      <c r="N29" s="88"/>
      <c r="O29" s="88"/>
      <c r="P29" s="88"/>
    </row>
    <row r="30" spans="1:24">
      <c r="J30" s="88"/>
      <c r="K30" s="88"/>
      <c r="L30" s="88"/>
      <c r="M30" s="88"/>
      <c r="N30" s="88"/>
      <c r="O30" s="88"/>
      <c r="P30" s="88"/>
    </row>
    <row r="31" spans="1:24">
      <c r="J31" s="88"/>
      <c r="K31" s="88"/>
      <c r="L31" s="88"/>
      <c r="M31" s="88"/>
      <c r="N31" s="88"/>
      <c r="O31" s="88"/>
      <c r="P31" s="88"/>
    </row>
    <row r="32" spans="1:24">
      <c r="J32" s="88"/>
      <c r="K32" s="88"/>
      <c r="L32" s="88"/>
      <c r="M32" s="88"/>
      <c r="N32" s="88"/>
      <c r="O32" s="88"/>
      <c r="P32" s="88"/>
    </row>
    <row r="33" spans="10:16">
      <c r="J33" s="88"/>
      <c r="K33" s="88"/>
      <c r="L33" s="88"/>
      <c r="M33" s="88"/>
      <c r="N33" s="88"/>
      <c r="O33" s="88"/>
      <c r="P33" s="88"/>
    </row>
    <row r="34" spans="10:16">
      <c r="J34" s="88"/>
      <c r="K34" s="88"/>
      <c r="L34" s="88"/>
      <c r="M34" s="88"/>
      <c r="N34" s="88"/>
      <c r="O34" s="88"/>
      <c r="P34" s="88"/>
    </row>
    <row r="35" spans="10:16">
      <c r="J35" s="88"/>
      <c r="K35" s="88"/>
      <c r="L35" s="88"/>
      <c r="M35" s="88"/>
      <c r="N35" s="88"/>
      <c r="O35" s="88"/>
      <c r="P35" s="88"/>
    </row>
    <row r="36" spans="10:16">
      <c r="J36" s="88"/>
      <c r="K36" s="88"/>
      <c r="L36" s="88"/>
      <c r="M36" s="88"/>
      <c r="N36" s="88"/>
      <c r="O36" s="88"/>
      <c r="P36" s="88"/>
    </row>
    <row r="37" spans="10:16">
      <c r="J37" s="88"/>
      <c r="K37" s="88"/>
      <c r="L37" s="88"/>
      <c r="M37" s="88"/>
      <c r="N37" s="88"/>
      <c r="O37" s="88"/>
      <c r="P37" s="88"/>
    </row>
    <row r="38" spans="10:16">
      <c r="J38" s="88"/>
      <c r="K38" s="88"/>
      <c r="L38" s="88"/>
      <c r="M38" s="88"/>
      <c r="N38" s="88"/>
      <c r="O38" s="88"/>
      <c r="P38" s="88"/>
    </row>
    <row r="39" spans="10:16">
      <c r="J39" s="88"/>
      <c r="K39" s="88"/>
      <c r="L39" s="88"/>
      <c r="M39" s="88"/>
      <c r="N39" s="88"/>
      <c r="O39" s="88"/>
      <c r="P39" s="88"/>
    </row>
    <row r="40" spans="10:16">
      <c r="J40" s="88"/>
      <c r="K40" s="88"/>
      <c r="L40" s="88"/>
      <c r="M40" s="88"/>
      <c r="N40" s="88"/>
      <c r="O40" s="88"/>
      <c r="P40" s="88"/>
    </row>
    <row r="41" spans="10:16">
      <c r="J41" s="88"/>
      <c r="K41" s="88"/>
      <c r="L41" s="88"/>
      <c r="M41" s="88"/>
      <c r="N41" s="88"/>
      <c r="O41" s="88"/>
      <c r="P41" s="88"/>
    </row>
    <row r="42" spans="10:16">
      <c r="J42" s="88"/>
      <c r="K42" s="88"/>
      <c r="L42" s="88"/>
      <c r="M42" s="88"/>
      <c r="N42" s="88"/>
      <c r="O42" s="88"/>
      <c r="P42" s="88"/>
    </row>
    <row r="43" spans="10:16">
      <c r="J43" s="88"/>
      <c r="K43" s="88"/>
      <c r="L43" s="88"/>
      <c r="M43" s="88"/>
      <c r="N43" s="88"/>
      <c r="O43" s="88"/>
      <c r="P43" s="88"/>
    </row>
    <row r="44" spans="10:16">
      <c r="J44" s="88"/>
      <c r="K44" s="88"/>
      <c r="L44" s="88"/>
      <c r="M44" s="88"/>
      <c r="N44" s="88"/>
      <c r="O44" s="88"/>
      <c r="P44" s="88"/>
    </row>
    <row r="45" spans="10:16">
      <c r="J45" s="88"/>
      <c r="K45" s="88"/>
      <c r="L45" s="88"/>
      <c r="M45" s="88"/>
      <c r="N45" s="88"/>
      <c r="O45" s="88"/>
      <c r="P45" s="88"/>
    </row>
    <row r="46" spans="10:16">
      <c r="J46" s="88"/>
      <c r="K46" s="88"/>
      <c r="L46" s="88"/>
      <c r="M46" s="88"/>
      <c r="N46" s="88"/>
      <c r="O46" s="88"/>
      <c r="P46" s="88"/>
    </row>
    <row r="47" spans="10:16">
      <c r="J47" s="88"/>
      <c r="K47" s="88"/>
      <c r="L47" s="88"/>
      <c r="M47" s="88"/>
      <c r="N47" s="88"/>
      <c r="O47" s="88"/>
      <c r="P47" s="88"/>
    </row>
    <row r="48" spans="10:16">
      <c r="J48" s="88"/>
      <c r="K48" s="88"/>
      <c r="L48" s="88"/>
      <c r="M48" s="88"/>
      <c r="N48" s="88"/>
      <c r="O48" s="88"/>
      <c r="P48" s="88"/>
    </row>
    <row r="49" spans="10:16">
      <c r="J49" s="88"/>
      <c r="K49" s="88"/>
      <c r="L49" s="88"/>
      <c r="M49" s="88"/>
      <c r="N49" s="88"/>
      <c r="O49" s="88"/>
      <c r="P49" s="88"/>
    </row>
    <row r="50" spans="10:16">
      <c r="J50" s="88"/>
      <c r="K50" s="88"/>
      <c r="L50" s="88"/>
      <c r="M50" s="88"/>
      <c r="N50" s="88"/>
      <c r="O50" s="88"/>
      <c r="P50" s="88"/>
    </row>
    <row r="51" spans="10:16">
      <c r="J51" s="88"/>
      <c r="K51" s="88"/>
      <c r="L51" s="88"/>
      <c r="M51" s="88"/>
      <c r="N51" s="88"/>
      <c r="O51" s="88"/>
      <c r="P51" s="88"/>
    </row>
    <row r="52" spans="10:16">
      <c r="J52" s="88"/>
      <c r="K52" s="88"/>
      <c r="L52" s="88"/>
      <c r="M52" s="88"/>
      <c r="N52" s="88"/>
      <c r="O52" s="88"/>
      <c r="P52" s="88"/>
    </row>
    <row r="53" spans="10:16">
      <c r="J53" s="88"/>
      <c r="K53" s="88"/>
      <c r="L53" s="88"/>
      <c r="M53" s="88"/>
      <c r="N53" s="88"/>
      <c r="O53" s="88"/>
      <c r="P53" s="88"/>
    </row>
    <row r="54" spans="10:16">
      <c r="J54" s="88"/>
      <c r="K54" s="88"/>
      <c r="L54" s="88"/>
      <c r="M54" s="88"/>
      <c r="N54" s="88"/>
      <c r="O54" s="88"/>
      <c r="P54" s="88"/>
    </row>
    <row r="55" spans="10:16">
      <c r="J55" s="88"/>
      <c r="K55" s="88"/>
      <c r="L55" s="88"/>
      <c r="M55" s="88"/>
      <c r="N55" s="88"/>
      <c r="O55" s="88"/>
      <c r="P55" s="88"/>
    </row>
    <row r="56" spans="10:16">
      <c r="J56" s="88"/>
      <c r="K56" s="88"/>
      <c r="L56" s="88"/>
      <c r="M56" s="88"/>
      <c r="N56" s="88"/>
      <c r="O56" s="88"/>
      <c r="P56" s="88"/>
    </row>
    <row r="57" spans="10:16">
      <c r="J57" s="88"/>
      <c r="K57" s="88"/>
      <c r="L57" s="88"/>
      <c r="M57" s="88"/>
      <c r="N57" s="88"/>
      <c r="O57" s="88"/>
      <c r="P57" s="88"/>
    </row>
    <row r="58" spans="10:16">
      <c r="J58" s="88"/>
      <c r="K58" s="88"/>
      <c r="L58" s="88"/>
      <c r="M58" s="88"/>
      <c r="N58" s="88"/>
      <c r="O58" s="88"/>
      <c r="P58" s="88"/>
    </row>
    <row r="59" spans="10:16">
      <c r="J59" s="88"/>
      <c r="K59" s="88"/>
      <c r="L59" s="88"/>
      <c r="M59" s="88"/>
      <c r="N59" s="88"/>
      <c r="O59" s="88"/>
      <c r="P59" s="88"/>
    </row>
    <row r="60" spans="10:16">
      <c r="J60" s="88"/>
      <c r="K60" s="88"/>
      <c r="L60" s="88"/>
      <c r="M60" s="88"/>
      <c r="N60" s="88"/>
      <c r="O60" s="88"/>
      <c r="P60" s="88"/>
    </row>
  </sheetData>
  <sheetProtection sheet="1" objects="1" scenarios="1"/>
  <mergeCells count="28">
    <mergeCell ref="A6:X6"/>
    <mergeCell ref="A1:X1"/>
    <mergeCell ref="A2:X2"/>
    <mergeCell ref="A3:X3"/>
    <mergeCell ref="A4:X4"/>
    <mergeCell ref="A5:X5"/>
    <mergeCell ref="U18:U19"/>
    <mergeCell ref="V18:X18"/>
    <mergeCell ref="A7:X7"/>
    <mergeCell ref="A8:X8"/>
    <mergeCell ref="A15:U15"/>
    <mergeCell ref="A16:U16"/>
    <mergeCell ref="A18:C18"/>
    <mergeCell ref="D18:D19"/>
    <mergeCell ref="E18:E19"/>
    <mergeCell ref="F18:G18"/>
    <mergeCell ref="H18:I18"/>
    <mergeCell ref="J18:K18"/>
    <mergeCell ref="A24:C24"/>
    <mergeCell ref="L18:M18"/>
    <mergeCell ref="N18:O18"/>
    <mergeCell ref="P18:Q18"/>
    <mergeCell ref="R18:T18"/>
    <mergeCell ref="B19:C19"/>
    <mergeCell ref="B20:C20"/>
    <mergeCell ref="B21:C21"/>
    <mergeCell ref="B22:C22"/>
    <mergeCell ref="B23:C23"/>
  </mergeCells>
  <pageMargins left="0.11811023622047245" right="0.19685039370078741" top="0.74803149606299213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topLeftCell="A20" workbookViewId="0">
      <selection activeCell="W28" sqref="W28"/>
    </sheetView>
  </sheetViews>
  <sheetFormatPr baseColWidth="10" defaultRowHeight="12.75"/>
  <cols>
    <col min="1" max="1" width="5.42578125" style="35" customWidth="1"/>
    <col min="2" max="2" width="12" style="35" customWidth="1"/>
    <col min="3" max="3" width="19.42578125" style="35" customWidth="1"/>
    <col min="4" max="4" width="11.42578125" style="35"/>
    <col min="5" max="5" width="6.85546875" style="35" customWidth="1"/>
    <col min="6" max="6" width="13.42578125" style="35" customWidth="1"/>
    <col min="7" max="7" width="11.140625" style="35" customWidth="1"/>
    <col min="8" max="8" width="11.5703125" style="35" hidden="1" customWidth="1"/>
    <col min="9" max="9" width="10.140625" style="35" hidden="1" customWidth="1"/>
    <col min="10" max="10" width="10.5703125" style="35" hidden="1" customWidth="1"/>
    <col min="11" max="11" width="8.85546875" style="35" hidden="1" customWidth="1"/>
    <col min="12" max="12" width="10.42578125" style="35" hidden="1" customWidth="1"/>
    <col min="13" max="13" width="8.85546875" style="35" hidden="1" customWidth="1"/>
    <col min="14" max="14" width="10.42578125" style="35" customWidth="1"/>
    <col min="15" max="15" width="8.85546875" style="35" customWidth="1"/>
    <col min="16" max="16" width="10.42578125" style="35" hidden="1" customWidth="1"/>
    <col min="17" max="17" width="8.85546875" style="35" hidden="1" customWidth="1"/>
    <col min="18" max="19" width="10.5703125" style="6" customWidth="1"/>
    <col min="20" max="20" width="11.42578125" style="6" customWidth="1"/>
    <col min="21" max="21" width="17.85546875" style="6" customWidth="1"/>
    <col min="22" max="24" width="8.85546875" style="35" customWidth="1"/>
    <col min="25" max="25" width="11.42578125" style="35" customWidth="1"/>
    <col min="26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391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>
      <c r="A5" s="383" t="s">
        <v>1060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 hidden="1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982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1"/>
      <c r="S8" s="1"/>
      <c r="T8" s="1"/>
      <c r="U8" s="1"/>
    </row>
    <row r="9" spans="1:24">
      <c r="A9" s="31" t="s">
        <v>36</v>
      </c>
      <c r="B9" s="31"/>
      <c r="C9" s="31" t="s">
        <v>1006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  <c r="R9" s="1"/>
      <c r="S9" s="1"/>
      <c r="T9" s="1"/>
      <c r="U9" s="1"/>
    </row>
    <row r="10" spans="1:24">
      <c r="A10" s="31" t="s">
        <v>0</v>
      </c>
      <c r="B10" s="44"/>
      <c r="C10" s="31" t="s">
        <v>113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  <c r="R10" s="1"/>
      <c r="S10" s="1"/>
      <c r="T10" s="1"/>
      <c r="U10" s="1"/>
    </row>
    <row r="11" spans="1:24">
      <c r="A11" s="31" t="s">
        <v>62</v>
      </c>
      <c r="B11" s="44"/>
      <c r="C11" s="31" t="s">
        <v>1007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  <c r="R11" s="1"/>
      <c r="S11" s="1"/>
      <c r="T11" s="1"/>
      <c r="U11" s="1"/>
    </row>
    <row r="12" spans="1:24">
      <c r="A12" s="31" t="s">
        <v>6</v>
      </c>
      <c r="B12" s="44"/>
      <c r="C12" s="31" t="s">
        <v>170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  <c r="R12" s="1"/>
      <c r="S12" s="1"/>
      <c r="T12" s="1"/>
      <c r="U12" s="1"/>
    </row>
    <row r="13" spans="1:24">
      <c r="A13" s="25" t="s">
        <v>38</v>
      </c>
      <c r="B13" s="25"/>
      <c r="C13" s="41" t="s">
        <v>1008</v>
      </c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R13" s="1"/>
      <c r="S13" s="1"/>
      <c r="T13" s="1"/>
      <c r="U13" s="22"/>
      <c r="X13" s="22"/>
    </row>
    <row r="14" spans="1:24">
      <c r="A14" s="380" t="s">
        <v>3</v>
      </c>
      <c r="B14" s="380"/>
      <c r="C14" s="380"/>
      <c r="D14" s="380"/>
      <c r="E14" s="380"/>
      <c r="F14" s="380"/>
      <c r="G14" s="380"/>
      <c r="H14" s="380"/>
      <c r="I14" s="380"/>
      <c r="J14" s="380"/>
      <c r="K14" s="380"/>
      <c r="L14" s="380"/>
      <c r="M14" s="380"/>
      <c r="N14" s="380"/>
      <c r="O14" s="380"/>
      <c r="P14" s="380"/>
      <c r="Q14" s="380"/>
      <c r="R14" s="380"/>
      <c r="S14" s="380"/>
      <c r="T14" s="380"/>
      <c r="U14" s="380"/>
      <c r="V14" s="380"/>
      <c r="W14" s="380"/>
      <c r="X14" s="380"/>
    </row>
    <row r="15" spans="1:24" ht="45.75" customHeight="1">
      <c r="A15" s="402" t="s">
        <v>1009</v>
      </c>
      <c r="B15" s="402"/>
      <c r="C15" s="402"/>
      <c r="D15" s="402"/>
      <c r="E15" s="402"/>
      <c r="F15" s="402"/>
      <c r="G15" s="402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  <c r="T15" s="402"/>
      <c r="U15" s="402"/>
      <c r="V15" s="402"/>
      <c r="W15" s="402"/>
      <c r="X15" s="402"/>
    </row>
    <row r="16" spans="1:2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1"/>
      <c r="S16" s="1"/>
      <c r="T16" s="1"/>
      <c r="U16" s="1"/>
    </row>
    <row r="17" spans="1:24" ht="12.75" customHeight="1">
      <c r="A17" s="374" t="s">
        <v>4</v>
      </c>
      <c r="B17" s="387"/>
      <c r="C17" s="375"/>
      <c r="D17" s="388" t="s">
        <v>7</v>
      </c>
      <c r="E17" s="388" t="s">
        <v>17</v>
      </c>
      <c r="F17" s="384" t="s">
        <v>18</v>
      </c>
      <c r="G17" s="386"/>
      <c r="H17" s="384" t="s">
        <v>19</v>
      </c>
      <c r="I17" s="386"/>
      <c r="J17" s="374" t="s">
        <v>13</v>
      </c>
      <c r="K17" s="375"/>
      <c r="L17" s="374" t="s">
        <v>1010</v>
      </c>
      <c r="M17" s="375"/>
      <c r="N17" s="374" t="s">
        <v>12</v>
      </c>
      <c r="O17" s="375"/>
      <c r="P17" s="374" t="s">
        <v>14</v>
      </c>
      <c r="Q17" s="375"/>
      <c r="R17" s="393" t="s">
        <v>27</v>
      </c>
      <c r="S17" s="393"/>
      <c r="T17" s="393"/>
      <c r="U17" s="397" t="s">
        <v>28</v>
      </c>
      <c r="V17" s="384" t="s">
        <v>30</v>
      </c>
      <c r="W17" s="385"/>
      <c r="X17" s="386"/>
    </row>
    <row r="18" spans="1:24">
      <c r="A18" s="2" t="s">
        <v>16</v>
      </c>
      <c r="B18" s="393" t="s">
        <v>5</v>
      </c>
      <c r="C18" s="393"/>
      <c r="D18" s="389"/>
      <c r="E18" s="389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97"/>
      <c r="V18" s="8" t="s">
        <v>31</v>
      </c>
      <c r="W18" s="8" t="s">
        <v>32</v>
      </c>
      <c r="X18" s="8" t="s">
        <v>33</v>
      </c>
    </row>
    <row r="19" spans="1:24" ht="55.5" customHeight="1">
      <c r="A19" s="74">
        <v>1</v>
      </c>
      <c r="B19" s="401" t="s">
        <v>1011</v>
      </c>
      <c r="C19" s="401"/>
      <c r="D19" s="75" t="s">
        <v>1012</v>
      </c>
      <c r="E19" s="339">
        <v>0.35</v>
      </c>
      <c r="F19" s="17">
        <f t="shared" ref="F19:F27" si="0">$F$28*E19</f>
        <v>3791261.2499999995</v>
      </c>
      <c r="G19" s="17">
        <f t="shared" ref="G19:G27" si="1">$G$28*E19</f>
        <v>3630657.8</v>
      </c>
      <c r="H19" s="87">
        <f t="shared" ref="H19:H27" si="2">J19+L19+N19+P19</f>
        <v>730</v>
      </c>
      <c r="I19" s="5">
        <f t="shared" ref="I19:I27" si="3">K19+M19+O19+Q19</f>
        <v>629</v>
      </c>
      <c r="J19" s="74">
        <v>250</v>
      </c>
      <c r="K19" s="82">
        <v>179</v>
      </c>
      <c r="L19" s="74">
        <v>240</v>
      </c>
      <c r="M19" s="77">
        <v>210</v>
      </c>
      <c r="N19" s="74">
        <v>240</v>
      </c>
      <c r="O19" s="77">
        <v>240</v>
      </c>
      <c r="P19" s="74"/>
      <c r="Q19" s="77"/>
      <c r="R19" s="86">
        <f t="shared" ref="R19:R28" si="4">H19</f>
        <v>730</v>
      </c>
      <c r="S19" s="86">
        <f t="shared" ref="S19:S28" si="5">I19</f>
        <v>629</v>
      </c>
      <c r="T19" s="86">
        <f>S19-R19</f>
        <v>-101</v>
      </c>
      <c r="U19" s="21" t="s">
        <v>1013</v>
      </c>
      <c r="V19" s="5">
        <f>M19/L19*100</f>
        <v>87.5</v>
      </c>
      <c r="W19" s="5">
        <f>G19/F19*100</f>
        <v>95.763851673371235</v>
      </c>
      <c r="X19" s="5">
        <f>V19/W19*100</f>
        <v>91.370593883841096</v>
      </c>
    </row>
    <row r="20" spans="1:24" ht="57" customHeight="1">
      <c r="A20" s="74">
        <v>2</v>
      </c>
      <c r="B20" s="401" t="s">
        <v>1014</v>
      </c>
      <c r="C20" s="401"/>
      <c r="D20" s="75" t="s">
        <v>1015</v>
      </c>
      <c r="E20" s="339">
        <v>0.05</v>
      </c>
      <c r="F20" s="17">
        <f t="shared" si="0"/>
        <v>541608.75</v>
      </c>
      <c r="G20" s="17">
        <f t="shared" si="1"/>
        <v>518665.4</v>
      </c>
      <c r="H20" s="87">
        <f t="shared" si="2"/>
        <v>24</v>
      </c>
      <c r="I20" s="5">
        <f t="shared" si="3"/>
        <v>19</v>
      </c>
      <c r="J20" s="74">
        <v>8</v>
      </c>
      <c r="K20" s="82">
        <v>6</v>
      </c>
      <c r="L20" s="74">
        <v>8</v>
      </c>
      <c r="M20" s="77">
        <v>5</v>
      </c>
      <c r="N20" s="74">
        <v>8</v>
      </c>
      <c r="O20" s="77">
        <v>8</v>
      </c>
      <c r="P20" s="74"/>
      <c r="Q20" s="77"/>
      <c r="R20" s="86">
        <f t="shared" si="4"/>
        <v>24</v>
      </c>
      <c r="S20" s="86">
        <f t="shared" si="5"/>
        <v>19</v>
      </c>
      <c r="T20" s="86">
        <f t="shared" ref="T20:T28" si="6">S20-R20</f>
        <v>-5</v>
      </c>
      <c r="U20" s="21" t="s">
        <v>1016</v>
      </c>
      <c r="V20" s="5">
        <f t="shared" ref="V20:V28" si="7">M20/L20*100</f>
        <v>62.5</v>
      </c>
      <c r="W20" s="5">
        <f t="shared" ref="W20:W28" si="8">G20/F20*100</f>
        <v>95.763851673371235</v>
      </c>
      <c r="X20" s="5">
        <f t="shared" ref="X20:X28" si="9">V20/W20*100</f>
        <v>65.264709917029364</v>
      </c>
    </row>
    <row r="21" spans="1:24" ht="63" customHeight="1">
      <c r="A21" s="74">
        <v>3</v>
      </c>
      <c r="B21" s="401" t="s">
        <v>1017</v>
      </c>
      <c r="C21" s="401"/>
      <c r="D21" s="75" t="s">
        <v>1018</v>
      </c>
      <c r="E21" s="339">
        <v>0.05</v>
      </c>
      <c r="F21" s="17">
        <f t="shared" si="0"/>
        <v>541608.75</v>
      </c>
      <c r="G21" s="17">
        <f t="shared" si="1"/>
        <v>518665.4</v>
      </c>
      <c r="H21" s="87">
        <f t="shared" si="2"/>
        <v>600</v>
      </c>
      <c r="I21" s="5">
        <f t="shared" si="3"/>
        <v>600</v>
      </c>
      <c r="J21" s="74">
        <v>200</v>
      </c>
      <c r="K21" s="82">
        <v>200</v>
      </c>
      <c r="L21" s="74">
        <v>200</v>
      </c>
      <c r="M21" s="77">
        <v>200</v>
      </c>
      <c r="N21" s="74">
        <v>200</v>
      </c>
      <c r="O21" s="77">
        <v>200</v>
      </c>
      <c r="P21" s="74"/>
      <c r="Q21" s="77"/>
      <c r="R21" s="86">
        <f t="shared" si="4"/>
        <v>600</v>
      </c>
      <c r="S21" s="86">
        <f t="shared" si="5"/>
        <v>600</v>
      </c>
      <c r="T21" s="86">
        <f t="shared" si="6"/>
        <v>0</v>
      </c>
      <c r="U21" s="21" t="s">
        <v>1016</v>
      </c>
      <c r="V21" s="5">
        <f t="shared" si="7"/>
        <v>100</v>
      </c>
      <c r="W21" s="5">
        <f t="shared" si="8"/>
        <v>95.763851673371235</v>
      </c>
      <c r="X21" s="5">
        <f t="shared" si="9"/>
        <v>104.42353586724697</v>
      </c>
    </row>
    <row r="22" spans="1:24" ht="45" customHeight="1">
      <c r="A22" s="74">
        <v>4</v>
      </c>
      <c r="B22" s="401" t="s">
        <v>1019</v>
      </c>
      <c r="C22" s="401"/>
      <c r="D22" s="75" t="s">
        <v>1020</v>
      </c>
      <c r="E22" s="339">
        <v>0.3</v>
      </c>
      <c r="F22" s="17">
        <f t="shared" si="0"/>
        <v>3249652.5</v>
      </c>
      <c r="G22" s="17">
        <f t="shared" si="1"/>
        <v>3111992.4</v>
      </c>
      <c r="H22" s="87">
        <f t="shared" si="2"/>
        <v>360</v>
      </c>
      <c r="I22" s="5">
        <f t="shared" si="3"/>
        <v>360</v>
      </c>
      <c r="J22" s="74">
        <v>120</v>
      </c>
      <c r="K22" s="82">
        <v>120</v>
      </c>
      <c r="L22" s="74">
        <v>120</v>
      </c>
      <c r="M22" s="77">
        <v>120</v>
      </c>
      <c r="N22" s="74">
        <v>120</v>
      </c>
      <c r="O22" s="77">
        <v>120</v>
      </c>
      <c r="P22" s="74"/>
      <c r="Q22" s="77"/>
      <c r="R22" s="86">
        <f t="shared" si="4"/>
        <v>360</v>
      </c>
      <c r="S22" s="86">
        <f t="shared" si="5"/>
        <v>360</v>
      </c>
      <c r="T22" s="86">
        <f t="shared" si="6"/>
        <v>0</v>
      </c>
      <c r="U22" s="21" t="s">
        <v>1016</v>
      </c>
      <c r="V22" s="5">
        <f t="shared" si="7"/>
        <v>100</v>
      </c>
      <c r="W22" s="5">
        <f t="shared" si="8"/>
        <v>95.763851673371221</v>
      </c>
      <c r="X22" s="5">
        <f t="shared" si="9"/>
        <v>104.423535867247</v>
      </c>
    </row>
    <row r="23" spans="1:24" ht="48" customHeight="1">
      <c r="A23" s="74">
        <v>5</v>
      </c>
      <c r="B23" s="401" t="s">
        <v>1021</v>
      </c>
      <c r="C23" s="401"/>
      <c r="D23" s="75" t="s">
        <v>1022</v>
      </c>
      <c r="E23" s="339">
        <v>0.05</v>
      </c>
      <c r="F23" s="17">
        <f t="shared" si="0"/>
        <v>541608.75</v>
      </c>
      <c r="G23" s="17">
        <f t="shared" si="1"/>
        <v>518665.4</v>
      </c>
      <c r="H23" s="87">
        <f t="shared" si="2"/>
        <v>20</v>
      </c>
      <c r="I23" s="5">
        <f t="shared" si="3"/>
        <v>13</v>
      </c>
      <c r="J23" s="74">
        <v>10</v>
      </c>
      <c r="K23" s="82">
        <v>3</v>
      </c>
      <c r="L23" s="74">
        <v>5</v>
      </c>
      <c r="M23" s="77">
        <v>5</v>
      </c>
      <c r="N23" s="74">
        <v>5</v>
      </c>
      <c r="O23" s="77">
        <v>5</v>
      </c>
      <c r="P23" s="74"/>
      <c r="Q23" s="77"/>
      <c r="R23" s="86">
        <f t="shared" si="4"/>
        <v>20</v>
      </c>
      <c r="S23" s="86">
        <f t="shared" si="5"/>
        <v>13</v>
      </c>
      <c r="T23" s="86">
        <f t="shared" si="6"/>
        <v>-7</v>
      </c>
      <c r="U23" s="21" t="s">
        <v>1023</v>
      </c>
      <c r="V23" s="5">
        <f t="shared" si="7"/>
        <v>100</v>
      </c>
      <c r="W23" s="5">
        <f t="shared" si="8"/>
        <v>95.763851673371235</v>
      </c>
      <c r="X23" s="5">
        <f t="shared" si="9"/>
        <v>104.42353586724697</v>
      </c>
    </row>
    <row r="24" spans="1:24" ht="53.25" customHeight="1">
      <c r="A24" s="74">
        <v>6</v>
      </c>
      <c r="B24" s="401" t="s">
        <v>1024</v>
      </c>
      <c r="C24" s="401"/>
      <c r="D24" s="75" t="s">
        <v>1025</v>
      </c>
      <c r="E24" s="339">
        <v>0.05</v>
      </c>
      <c r="F24" s="17">
        <f t="shared" si="0"/>
        <v>541608.75</v>
      </c>
      <c r="G24" s="17">
        <f t="shared" si="1"/>
        <v>518665.4</v>
      </c>
      <c r="H24" s="87">
        <f t="shared" si="2"/>
        <v>16</v>
      </c>
      <c r="I24" s="5">
        <f t="shared" si="3"/>
        <v>16</v>
      </c>
      <c r="J24" s="74">
        <v>6</v>
      </c>
      <c r="K24" s="82">
        <v>6</v>
      </c>
      <c r="L24" s="74">
        <v>5</v>
      </c>
      <c r="M24" s="77">
        <v>5</v>
      </c>
      <c r="N24" s="74">
        <v>5</v>
      </c>
      <c r="O24" s="77">
        <v>5</v>
      </c>
      <c r="P24" s="74"/>
      <c r="Q24" s="77"/>
      <c r="R24" s="86">
        <f t="shared" si="4"/>
        <v>16</v>
      </c>
      <c r="S24" s="86">
        <f t="shared" si="5"/>
        <v>16</v>
      </c>
      <c r="T24" s="86">
        <f t="shared" si="6"/>
        <v>0</v>
      </c>
      <c r="U24" s="21" t="s">
        <v>1026</v>
      </c>
      <c r="V24" s="5">
        <f t="shared" si="7"/>
        <v>100</v>
      </c>
      <c r="W24" s="5">
        <f t="shared" si="8"/>
        <v>95.763851673371235</v>
      </c>
      <c r="X24" s="5">
        <f t="shared" si="9"/>
        <v>104.42353586724697</v>
      </c>
    </row>
    <row r="25" spans="1:24" ht="63.75" customHeight="1">
      <c r="A25" s="74">
        <v>7</v>
      </c>
      <c r="B25" s="401" t="s">
        <v>1027</v>
      </c>
      <c r="C25" s="401"/>
      <c r="D25" s="75" t="s">
        <v>43</v>
      </c>
      <c r="E25" s="339">
        <v>0.05</v>
      </c>
      <c r="F25" s="17">
        <f t="shared" si="0"/>
        <v>541608.75</v>
      </c>
      <c r="G25" s="17">
        <f t="shared" si="1"/>
        <v>518665.4</v>
      </c>
      <c r="H25" s="87">
        <f t="shared" si="2"/>
        <v>1080</v>
      </c>
      <c r="I25" s="5">
        <f t="shared" si="3"/>
        <v>1080</v>
      </c>
      <c r="J25" s="74">
        <v>360</v>
      </c>
      <c r="K25" s="82">
        <v>360</v>
      </c>
      <c r="L25" s="74">
        <v>360</v>
      </c>
      <c r="M25" s="77">
        <v>360</v>
      </c>
      <c r="N25" s="74">
        <v>360</v>
      </c>
      <c r="O25" s="77">
        <v>360</v>
      </c>
      <c r="P25" s="74"/>
      <c r="Q25" s="77"/>
      <c r="R25" s="86">
        <f t="shared" si="4"/>
        <v>1080</v>
      </c>
      <c r="S25" s="86">
        <f t="shared" si="5"/>
        <v>1080</v>
      </c>
      <c r="T25" s="86">
        <f t="shared" si="6"/>
        <v>0</v>
      </c>
      <c r="U25" s="21" t="s">
        <v>1028</v>
      </c>
      <c r="V25" s="5">
        <f t="shared" si="7"/>
        <v>100</v>
      </c>
      <c r="W25" s="5">
        <f t="shared" si="8"/>
        <v>95.763851673371235</v>
      </c>
      <c r="X25" s="5">
        <f t="shared" si="9"/>
        <v>104.42353586724697</v>
      </c>
    </row>
    <row r="26" spans="1:24" ht="101.25" customHeight="1">
      <c r="A26" s="74">
        <v>8</v>
      </c>
      <c r="B26" s="401" t="s">
        <v>1029</v>
      </c>
      <c r="C26" s="401"/>
      <c r="D26" s="75" t="s">
        <v>1030</v>
      </c>
      <c r="E26" s="339">
        <v>0.05</v>
      </c>
      <c r="F26" s="17">
        <f t="shared" si="0"/>
        <v>541608.75</v>
      </c>
      <c r="G26" s="17">
        <f t="shared" si="1"/>
        <v>518665.4</v>
      </c>
      <c r="H26" s="87">
        <f t="shared" si="2"/>
        <v>24</v>
      </c>
      <c r="I26" s="5">
        <f t="shared" si="3"/>
        <v>42</v>
      </c>
      <c r="J26" s="74">
        <v>8</v>
      </c>
      <c r="K26" s="82">
        <v>19</v>
      </c>
      <c r="L26" s="74">
        <v>8</v>
      </c>
      <c r="M26" s="77">
        <v>8</v>
      </c>
      <c r="N26" s="74">
        <v>8</v>
      </c>
      <c r="O26" s="77">
        <v>15</v>
      </c>
      <c r="P26" s="74"/>
      <c r="Q26" s="77"/>
      <c r="R26" s="86">
        <f t="shared" si="4"/>
        <v>24</v>
      </c>
      <c r="S26" s="86">
        <f t="shared" si="5"/>
        <v>42</v>
      </c>
      <c r="T26" s="86">
        <f t="shared" si="6"/>
        <v>18</v>
      </c>
      <c r="U26" s="21" t="s">
        <v>1031</v>
      </c>
      <c r="V26" s="5">
        <f t="shared" si="7"/>
        <v>100</v>
      </c>
      <c r="W26" s="5">
        <f t="shared" si="8"/>
        <v>95.763851673371235</v>
      </c>
      <c r="X26" s="5">
        <f t="shared" si="9"/>
        <v>104.42353586724697</v>
      </c>
    </row>
    <row r="27" spans="1:24" ht="97.5" customHeight="1">
      <c r="A27" s="74">
        <v>9</v>
      </c>
      <c r="B27" s="401" t="s">
        <v>1032</v>
      </c>
      <c r="C27" s="401"/>
      <c r="D27" s="75" t="s">
        <v>190</v>
      </c>
      <c r="E27" s="339">
        <v>0.05</v>
      </c>
      <c r="F27" s="17">
        <f t="shared" si="0"/>
        <v>541608.75</v>
      </c>
      <c r="G27" s="17">
        <f t="shared" si="1"/>
        <v>518665.4</v>
      </c>
      <c r="H27" s="87">
        <f t="shared" si="2"/>
        <v>18</v>
      </c>
      <c r="I27" s="5">
        <f t="shared" si="3"/>
        <v>16</v>
      </c>
      <c r="J27" s="74">
        <v>6</v>
      </c>
      <c r="K27" s="82">
        <v>0</v>
      </c>
      <c r="L27" s="74">
        <v>6</v>
      </c>
      <c r="M27" s="77">
        <v>2</v>
      </c>
      <c r="N27" s="74">
        <v>6</v>
      </c>
      <c r="O27" s="77">
        <v>14</v>
      </c>
      <c r="P27" s="74"/>
      <c r="Q27" s="77"/>
      <c r="R27" s="86">
        <f t="shared" si="4"/>
        <v>18</v>
      </c>
      <c r="S27" s="86">
        <f t="shared" si="5"/>
        <v>16</v>
      </c>
      <c r="T27" s="86">
        <f t="shared" si="6"/>
        <v>-2</v>
      </c>
      <c r="U27" s="55" t="s">
        <v>1033</v>
      </c>
      <c r="V27" s="5">
        <f t="shared" si="7"/>
        <v>33.333333333333329</v>
      </c>
      <c r="W27" s="5">
        <f t="shared" si="8"/>
        <v>95.763851673371235</v>
      </c>
      <c r="X27" s="5">
        <f t="shared" si="9"/>
        <v>34.807845289082316</v>
      </c>
    </row>
    <row r="28" spans="1:24" s="1" customFormat="1" ht="36.75" customHeight="1">
      <c r="A28" s="390" t="s">
        <v>24</v>
      </c>
      <c r="B28" s="391"/>
      <c r="C28" s="392"/>
      <c r="D28" s="18"/>
      <c r="E28" s="54">
        <f>SUM(E19:E27)</f>
        <v>1.0000000000000002</v>
      </c>
      <c r="F28" s="19">
        <v>10832175</v>
      </c>
      <c r="G28" s="39">
        <v>10373308</v>
      </c>
      <c r="H28" s="87">
        <f t="shared" ref="H28:Q28" si="10">SUM(H19:H27)</f>
        <v>2872</v>
      </c>
      <c r="I28" s="9">
        <f t="shared" si="10"/>
        <v>2775</v>
      </c>
      <c r="J28" s="18">
        <f t="shared" si="10"/>
        <v>968</v>
      </c>
      <c r="K28" s="18">
        <f t="shared" si="10"/>
        <v>893</v>
      </c>
      <c r="L28" s="9">
        <f t="shared" si="10"/>
        <v>952</v>
      </c>
      <c r="M28" s="9">
        <f t="shared" si="10"/>
        <v>915</v>
      </c>
      <c r="N28" s="9">
        <f t="shared" si="10"/>
        <v>952</v>
      </c>
      <c r="O28" s="9">
        <f t="shared" si="10"/>
        <v>967</v>
      </c>
      <c r="P28" s="18">
        <f t="shared" si="10"/>
        <v>0</v>
      </c>
      <c r="Q28" s="18">
        <f t="shared" si="10"/>
        <v>0</v>
      </c>
      <c r="R28" s="87">
        <f t="shared" si="4"/>
        <v>2872</v>
      </c>
      <c r="S28" s="87">
        <f t="shared" si="5"/>
        <v>2775</v>
      </c>
      <c r="T28" s="87">
        <f t="shared" si="6"/>
        <v>-97</v>
      </c>
      <c r="U28" s="87"/>
      <c r="V28" s="5">
        <f t="shared" si="7"/>
        <v>96.113445378151269</v>
      </c>
      <c r="W28" s="5">
        <f t="shared" si="8"/>
        <v>95.763851673371221</v>
      </c>
      <c r="X28" s="5">
        <f t="shared" si="9"/>
        <v>100.36505810770062</v>
      </c>
    </row>
    <row r="29" spans="1:24" s="6" customFormat="1" ht="14.25" customHeight="1">
      <c r="F29" s="10"/>
    </row>
    <row r="30" spans="1:24" s="6" customFormat="1" ht="14.25" customHeight="1">
      <c r="B30" s="11" t="s">
        <v>25</v>
      </c>
      <c r="F30" s="10"/>
      <c r="H30" s="6" t="s">
        <v>26</v>
      </c>
    </row>
    <row r="45" spans="18:21">
      <c r="R45" s="1"/>
      <c r="S45" s="1"/>
      <c r="T45" s="1"/>
      <c r="U45" s="1"/>
    </row>
    <row r="46" spans="18:21">
      <c r="R46" s="1"/>
      <c r="S46" s="1"/>
      <c r="T46" s="1"/>
      <c r="U46" s="1"/>
    </row>
    <row r="47" spans="18:21">
      <c r="R47" s="1"/>
      <c r="S47" s="1"/>
      <c r="T47" s="1"/>
      <c r="U47" s="1"/>
    </row>
    <row r="48" spans="18:21">
      <c r="R48" s="1"/>
      <c r="S48" s="1"/>
      <c r="T48" s="1"/>
      <c r="U48" s="1"/>
    </row>
    <row r="49" spans="18:21">
      <c r="R49" s="1"/>
      <c r="S49" s="1"/>
      <c r="T49" s="1"/>
      <c r="U49" s="1"/>
    </row>
    <row r="50" spans="18:21">
      <c r="R50" s="1"/>
      <c r="S50" s="1"/>
      <c r="T50" s="1"/>
      <c r="U50" s="1"/>
    </row>
  </sheetData>
  <sheetProtection sheet="1" objects="1" scenarios="1"/>
  <mergeCells count="32">
    <mergeCell ref="A6:X6"/>
    <mergeCell ref="A1:X1"/>
    <mergeCell ref="A2:X2"/>
    <mergeCell ref="A3:X3"/>
    <mergeCell ref="A4:X4"/>
    <mergeCell ref="A5:X5"/>
    <mergeCell ref="B18:C18"/>
    <mergeCell ref="A7:X7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B25:C25"/>
    <mergeCell ref="B26:C26"/>
    <mergeCell ref="B27:C27"/>
    <mergeCell ref="A28:C28"/>
    <mergeCell ref="B19:C19"/>
    <mergeCell ref="B20:C20"/>
    <mergeCell ref="B21:C21"/>
    <mergeCell ref="B22:C22"/>
    <mergeCell ref="B23:C23"/>
    <mergeCell ref="B24:C24"/>
  </mergeCells>
  <printOptions horizontalCentered="1"/>
  <pageMargins left="0.11811023622047245" right="0.11811023622047245" top="0.55118110236220474" bottom="0.55118110236220474" header="0.31496062992125984" footer="0.31496062992125984"/>
  <pageSetup scale="60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topLeftCell="B24" workbookViewId="0">
      <selection activeCell="Y27" sqref="Y27"/>
    </sheetView>
  </sheetViews>
  <sheetFormatPr baseColWidth="10" defaultRowHeight="12.75"/>
  <cols>
    <col min="1" max="1" width="11" style="35" customWidth="1"/>
    <col min="2" max="2" width="7.85546875" style="35" customWidth="1"/>
    <col min="3" max="3" width="31.28515625" style="35" customWidth="1"/>
    <col min="4" max="4" width="11.42578125" style="35"/>
    <col min="5" max="5" width="10.85546875" style="35" customWidth="1"/>
    <col min="6" max="6" width="12.42578125" style="35" customWidth="1"/>
    <col min="7" max="7" width="10.85546875" style="35" customWidth="1"/>
    <col min="8" max="13" width="9.28515625" style="35" hidden="1" customWidth="1"/>
    <col min="14" max="14" width="10.7109375" style="35" customWidth="1"/>
    <col min="15" max="15" width="9.28515625" style="35" customWidth="1"/>
    <col min="16" max="17" width="9.28515625" style="35" hidden="1" customWidth="1"/>
    <col min="18" max="20" width="9.28515625" style="35" customWidth="1"/>
    <col min="21" max="21" width="19.7109375" style="35" customWidth="1"/>
    <col min="22" max="24" width="8.8554687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159" t="s">
        <v>427</v>
      </c>
      <c r="B9" s="160">
        <v>311</v>
      </c>
      <c r="C9" s="161" t="s">
        <v>837</v>
      </c>
      <c r="D9" s="16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159" t="s">
        <v>0</v>
      </c>
      <c r="B10" s="160">
        <v>10</v>
      </c>
      <c r="C10" s="161" t="s">
        <v>838</v>
      </c>
      <c r="D10" s="167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159" t="s">
        <v>430</v>
      </c>
      <c r="B11" s="160">
        <v>2</v>
      </c>
      <c r="C11" s="161" t="s">
        <v>848</v>
      </c>
      <c r="D11" s="167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159" t="s">
        <v>6</v>
      </c>
      <c r="B12" s="163">
        <v>32</v>
      </c>
      <c r="C12" s="161" t="s">
        <v>872</v>
      </c>
      <c r="D12" s="167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159" t="s">
        <v>416</v>
      </c>
      <c r="B13" s="160">
        <v>8</v>
      </c>
      <c r="C13" s="161" t="s">
        <v>873</v>
      </c>
      <c r="D13" s="167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  <c r="T14" s="6"/>
      <c r="U14" s="45"/>
    </row>
    <row r="15" spans="1:24">
      <c r="A15" s="445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</row>
    <row r="16" spans="1:24" ht="25.5" customHeight="1">
      <c r="A16" s="446" t="s">
        <v>874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</row>
    <row r="17" spans="1:2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 ht="24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69.599999999999994" customHeight="1">
      <c r="A20" s="272">
        <v>1</v>
      </c>
      <c r="B20" s="523" t="s">
        <v>875</v>
      </c>
      <c r="C20" s="524"/>
      <c r="D20" s="273" t="s">
        <v>268</v>
      </c>
      <c r="E20" s="273">
        <v>25</v>
      </c>
      <c r="F20" s="17">
        <f t="shared" ref="F20:F25" si="0">$F$27*E20/100</f>
        <v>84453</v>
      </c>
      <c r="G20" s="17">
        <f t="shared" ref="G20:G25" si="1">$G$27*E20/100</f>
        <v>53941.25</v>
      </c>
      <c r="H20" s="89">
        <f>J20+L20+N20+P20</f>
        <v>6</v>
      </c>
      <c r="I20" s="37">
        <f>K20+M20+O20+Q20</f>
        <v>17</v>
      </c>
      <c r="J20" s="272">
        <v>2</v>
      </c>
      <c r="K20" s="37">
        <v>2</v>
      </c>
      <c r="L20" s="272">
        <v>2</v>
      </c>
      <c r="M20" s="37">
        <v>9</v>
      </c>
      <c r="N20" s="272">
        <v>2</v>
      </c>
      <c r="O20" s="37">
        <v>6</v>
      </c>
      <c r="P20" s="272"/>
      <c r="Q20" s="5"/>
      <c r="R20" s="86">
        <f t="shared" ref="R20:S27" si="2">J20+L20+N20+P20</f>
        <v>6</v>
      </c>
      <c r="S20" s="86">
        <f t="shared" si="2"/>
        <v>17</v>
      </c>
      <c r="T20" s="86">
        <f>S20-R20</f>
        <v>11</v>
      </c>
      <c r="U20" s="279" t="s">
        <v>876</v>
      </c>
      <c r="V20" s="5">
        <f>O20/N20*100</f>
        <v>300</v>
      </c>
      <c r="W20" s="5">
        <f t="shared" ref="W20:W25" si="3">G20/F20*100</f>
        <v>63.871324878926735</v>
      </c>
      <c r="X20" s="5">
        <f>V20/W20*100</f>
        <v>469.69434338284708</v>
      </c>
    </row>
    <row r="21" spans="1:24" ht="45" customHeight="1">
      <c r="A21" s="272">
        <v>2</v>
      </c>
      <c r="B21" s="523" t="s">
        <v>877</v>
      </c>
      <c r="C21" s="524"/>
      <c r="D21" s="314" t="s">
        <v>843</v>
      </c>
      <c r="E21" s="314">
        <v>20</v>
      </c>
      <c r="F21" s="17">
        <f t="shared" si="0"/>
        <v>67562.399999999994</v>
      </c>
      <c r="G21" s="17">
        <f t="shared" si="1"/>
        <v>43153</v>
      </c>
      <c r="H21" s="89">
        <f t="shared" ref="H21:I26" si="4">J21+L21+N21+P21</f>
        <v>3</v>
      </c>
      <c r="I21" s="37">
        <f t="shared" si="4"/>
        <v>3</v>
      </c>
      <c r="J21" s="272">
        <v>1</v>
      </c>
      <c r="K21" s="37">
        <v>1</v>
      </c>
      <c r="L21" s="272">
        <v>1</v>
      </c>
      <c r="M21" s="37">
        <v>1</v>
      </c>
      <c r="N21" s="272">
        <v>1</v>
      </c>
      <c r="O21" s="37">
        <v>1</v>
      </c>
      <c r="P21" s="272"/>
      <c r="Q21" s="5"/>
      <c r="R21" s="86">
        <f t="shared" si="2"/>
        <v>3</v>
      </c>
      <c r="S21" s="86">
        <f t="shared" si="2"/>
        <v>3</v>
      </c>
      <c r="T21" s="86">
        <f t="shared" ref="T21:T27" si="5">S21-R21</f>
        <v>0</v>
      </c>
      <c r="U21" s="63"/>
      <c r="V21" s="5">
        <f t="shared" ref="V21:V27" si="6">O21/N21*100</f>
        <v>100</v>
      </c>
      <c r="W21" s="5">
        <f t="shared" si="3"/>
        <v>63.87132487892675</v>
      </c>
      <c r="X21" s="5">
        <f>V21/W21*100</f>
        <v>156.56478112761567</v>
      </c>
    </row>
    <row r="22" spans="1:24" ht="60" customHeight="1">
      <c r="A22" s="272">
        <v>3</v>
      </c>
      <c r="B22" s="523" t="s">
        <v>878</v>
      </c>
      <c r="C22" s="524"/>
      <c r="D22" s="273" t="s">
        <v>88</v>
      </c>
      <c r="E22" s="273">
        <v>20</v>
      </c>
      <c r="F22" s="17">
        <f t="shared" si="0"/>
        <v>67562.399999999994</v>
      </c>
      <c r="G22" s="17">
        <f t="shared" si="1"/>
        <v>43153</v>
      </c>
      <c r="H22" s="89">
        <f t="shared" si="4"/>
        <v>3</v>
      </c>
      <c r="I22" s="37">
        <f t="shared" si="4"/>
        <v>4</v>
      </c>
      <c r="J22" s="272">
        <v>1</v>
      </c>
      <c r="K22" s="37">
        <v>1</v>
      </c>
      <c r="L22" s="272">
        <v>1</v>
      </c>
      <c r="M22" s="37">
        <v>2</v>
      </c>
      <c r="N22" s="272">
        <v>1</v>
      </c>
      <c r="O22" s="37">
        <v>1</v>
      </c>
      <c r="P22" s="272"/>
      <c r="Q22" s="5"/>
      <c r="R22" s="86">
        <f t="shared" si="2"/>
        <v>3</v>
      </c>
      <c r="S22" s="86">
        <f t="shared" si="2"/>
        <v>4</v>
      </c>
      <c r="T22" s="86">
        <f t="shared" si="5"/>
        <v>1</v>
      </c>
      <c r="U22" s="63"/>
      <c r="V22" s="5">
        <f t="shared" si="6"/>
        <v>100</v>
      </c>
      <c r="W22" s="5">
        <f t="shared" si="3"/>
        <v>63.87132487892675</v>
      </c>
      <c r="X22" s="5">
        <f>V22/W22*100</f>
        <v>156.56478112761567</v>
      </c>
    </row>
    <row r="23" spans="1:24" ht="35.25" customHeight="1">
      <c r="A23" s="272">
        <v>4</v>
      </c>
      <c r="B23" s="523" t="s">
        <v>879</v>
      </c>
      <c r="C23" s="524"/>
      <c r="D23" s="273" t="s">
        <v>185</v>
      </c>
      <c r="E23" s="273">
        <v>20</v>
      </c>
      <c r="F23" s="17">
        <f t="shared" si="0"/>
        <v>67562.399999999994</v>
      </c>
      <c r="G23" s="17">
        <f t="shared" si="1"/>
        <v>43153</v>
      </c>
      <c r="H23" s="89">
        <f t="shared" si="4"/>
        <v>3</v>
      </c>
      <c r="I23" s="37">
        <f t="shared" si="4"/>
        <v>3</v>
      </c>
      <c r="J23" s="272">
        <v>1</v>
      </c>
      <c r="K23" s="37">
        <v>1</v>
      </c>
      <c r="L23" s="272">
        <v>1</v>
      </c>
      <c r="M23" s="37">
        <v>1</v>
      </c>
      <c r="N23" s="272">
        <v>1</v>
      </c>
      <c r="O23" s="37">
        <v>1</v>
      </c>
      <c r="P23" s="272"/>
      <c r="Q23" s="5"/>
      <c r="R23" s="86">
        <f t="shared" si="2"/>
        <v>3</v>
      </c>
      <c r="S23" s="86">
        <f t="shared" si="2"/>
        <v>3</v>
      </c>
      <c r="T23" s="86">
        <f t="shared" si="5"/>
        <v>0</v>
      </c>
      <c r="U23" s="279"/>
      <c r="V23" s="5">
        <f t="shared" si="6"/>
        <v>100</v>
      </c>
      <c r="W23" s="5">
        <f t="shared" si="3"/>
        <v>63.87132487892675</v>
      </c>
      <c r="X23" s="5">
        <f>V23/W23*100</f>
        <v>156.56478112761567</v>
      </c>
    </row>
    <row r="24" spans="1:24" ht="52.5" customHeight="1">
      <c r="A24" s="272">
        <v>5</v>
      </c>
      <c r="B24" s="523" t="s">
        <v>880</v>
      </c>
      <c r="C24" s="524"/>
      <c r="D24" s="273" t="s">
        <v>185</v>
      </c>
      <c r="E24" s="273">
        <v>5</v>
      </c>
      <c r="F24" s="17">
        <f t="shared" si="0"/>
        <v>16890.599999999999</v>
      </c>
      <c r="G24" s="17">
        <f t="shared" si="1"/>
        <v>10788.25</v>
      </c>
      <c r="H24" s="89">
        <f t="shared" si="4"/>
        <v>1</v>
      </c>
      <c r="I24" s="37">
        <f t="shared" si="4"/>
        <v>1</v>
      </c>
      <c r="J24" s="272">
        <v>0</v>
      </c>
      <c r="K24" s="37">
        <v>0</v>
      </c>
      <c r="L24" s="272">
        <v>1</v>
      </c>
      <c r="M24" s="37">
        <v>0</v>
      </c>
      <c r="N24" s="272">
        <v>0</v>
      </c>
      <c r="O24" s="37">
        <v>1</v>
      </c>
      <c r="P24" s="272"/>
      <c r="Q24" s="5"/>
      <c r="R24" s="86">
        <f t="shared" si="2"/>
        <v>1</v>
      </c>
      <c r="S24" s="86">
        <f t="shared" si="2"/>
        <v>1</v>
      </c>
      <c r="T24" s="86">
        <f t="shared" si="5"/>
        <v>0</v>
      </c>
      <c r="U24" s="279" t="s">
        <v>881</v>
      </c>
      <c r="V24" s="5">
        <v>0</v>
      </c>
      <c r="W24" s="5">
        <f t="shared" si="3"/>
        <v>63.87132487892675</v>
      </c>
      <c r="X24" s="5">
        <v>0</v>
      </c>
    </row>
    <row r="25" spans="1:24" ht="66.75" customHeight="1">
      <c r="A25" s="272">
        <v>6</v>
      </c>
      <c r="B25" s="523" t="s">
        <v>882</v>
      </c>
      <c r="C25" s="524"/>
      <c r="D25" s="273" t="s">
        <v>96</v>
      </c>
      <c r="E25" s="273">
        <v>10</v>
      </c>
      <c r="F25" s="17">
        <f t="shared" si="0"/>
        <v>33781.199999999997</v>
      </c>
      <c r="G25" s="17">
        <f t="shared" si="1"/>
        <v>21576.5</v>
      </c>
      <c r="H25" s="89">
        <f t="shared" si="4"/>
        <v>2</v>
      </c>
      <c r="I25" s="37">
        <f t="shared" si="4"/>
        <v>27</v>
      </c>
      <c r="J25" s="272">
        <v>0</v>
      </c>
      <c r="K25" s="37">
        <v>1</v>
      </c>
      <c r="L25" s="272">
        <v>1</v>
      </c>
      <c r="M25" s="37">
        <v>1</v>
      </c>
      <c r="N25" s="272">
        <v>1</v>
      </c>
      <c r="O25" s="37">
        <v>25</v>
      </c>
      <c r="P25" s="272"/>
      <c r="Q25" s="5"/>
      <c r="R25" s="86">
        <f t="shared" si="2"/>
        <v>2</v>
      </c>
      <c r="S25" s="86">
        <f t="shared" si="2"/>
        <v>27</v>
      </c>
      <c r="T25" s="86">
        <f t="shared" si="5"/>
        <v>25</v>
      </c>
      <c r="U25" s="279" t="s">
        <v>883</v>
      </c>
      <c r="V25" s="5">
        <f t="shared" si="6"/>
        <v>2500</v>
      </c>
      <c r="W25" s="5">
        <f t="shared" si="3"/>
        <v>63.87132487892675</v>
      </c>
      <c r="X25" s="5">
        <f>V25/W25*100</f>
        <v>3914.119528190392</v>
      </c>
    </row>
    <row r="26" spans="1:24" ht="33" customHeight="1">
      <c r="A26" s="272"/>
      <c r="B26" s="523"/>
      <c r="C26" s="524"/>
      <c r="D26" s="273"/>
      <c r="E26" s="273"/>
      <c r="F26" s="280"/>
      <c r="G26" s="276"/>
      <c r="H26" s="89">
        <f t="shared" si="4"/>
        <v>0</v>
      </c>
      <c r="I26" s="37">
        <f t="shared" si="4"/>
        <v>0</v>
      </c>
      <c r="J26" s="272"/>
      <c r="K26" s="37"/>
      <c r="L26" s="272"/>
      <c r="M26" s="37"/>
      <c r="N26" s="272"/>
      <c r="O26" s="37"/>
      <c r="P26" s="272"/>
      <c r="Q26" s="5"/>
      <c r="R26" s="86"/>
      <c r="S26" s="86"/>
      <c r="T26" s="86"/>
      <c r="U26" s="279"/>
      <c r="V26" s="5"/>
      <c r="W26" s="5"/>
      <c r="X26" s="5"/>
    </row>
    <row r="27" spans="1:24" s="1" customFormat="1" ht="36.75" customHeight="1">
      <c r="A27" s="527" t="s">
        <v>24</v>
      </c>
      <c r="B27" s="528"/>
      <c r="C27" s="529"/>
      <c r="D27" s="273"/>
      <c r="E27" s="273">
        <f>SUM(E20:E26)</f>
        <v>100</v>
      </c>
      <c r="F27" s="281">
        <v>337812</v>
      </c>
      <c r="G27" s="281">
        <v>215765</v>
      </c>
      <c r="H27" s="273">
        <f t="shared" ref="H27:Q27" si="7">SUM(H20:H26)</f>
        <v>18</v>
      </c>
      <c r="I27" s="273">
        <f t="shared" si="7"/>
        <v>55</v>
      </c>
      <c r="J27" s="273">
        <f t="shared" si="7"/>
        <v>5</v>
      </c>
      <c r="K27" s="276">
        <f t="shared" si="7"/>
        <v>6</v>
      </c>
      <c r="L27" s="273">
        <f t="shared" si="7"/>
        <v>7</v>
      </c>
      <c r="M27" s="273">
        <f t="shared" si="7"/>
        <v>14</v>
      </c>
      <c r="N27" s="273">
        <f t="shared" si="7"/>
        <v>6</v>
      </c>
      <c r="O27" s="273">
        <f t="shared" si="7"/>
        <v>35</v>
      </c>
      <c r="P27" s="273">
        <f t="shared" si="7"/>
        <v>0</v>
      </c>
      <c r="Q27" s="18">
        <f t="shared" si="7"/>
        <v>0</v>
      </c>
      <c r="R27" s="87">
        <f t="shared" si="2"/>
        <v>18</v>
      </c>
      <c r="S27" s="87">
        <f t="shared" si="2"/>
        <v>55</v>
      </c>
      <c r="T27" s="87">
        <f t="shared" si="5"/>
        <v>37</v>
      </c>
      <c r="U27" s="197"/>
      <c r="V27" s="5">
        <f t="shared" si="6"/>
        <v>583.33333333333326</v>
      </c>
      <c r="W27" s="5">
        <f>G27/F27*100</f>
        <v>63.871324878926735</v>
      </c>
      <c r="X27" s="5">
        <f>V27/W27*100</f>
        <v>913.29455657775827</v>
      </c>
    </row>
    <row r="28" spans="1:24" s="6" customFormat="1" ht="14.25" customHeight="1">
      <c r="F28" s="10"/>
    </row>
    <row r="29" spans="1:24" s="6" customFormat="1" ht="14.25" customHeight="1">
      <c r="B29" s="11" t="s">
        <v>25</v>
      </c>
      <c r="F29" s="10"/>
      <c r="H29" s="6" t="s">
        <v>26</v>
      </c>
    </row>
  </sheetData>
  <sheetProtection sheet="1" objects="1" scenarios="1"/>
  <mergeCells count="30">
    <mergeCell ref="A6:X6"/>
    <mergeCell ref="A1:X1"/>
    <mergeCell ref="A2:X2"/>
    <mergeCell ref="A3:X3"/>
    <mergeCell ref="A4:X4"/>
    <mergeCell ref="A5:X5"/>
    <mergeCell ref="B19:C19"/>
    <mergeCell ref="A7:X7"/>
    <mergeCell ref="A15:U15"/>
    <mergeCell ref="A16:U16"/>
    <mergeCell ref="A18:C18"/>
    <mergeCell ref="D18:D19"/>
    <mergeCell ref="E18:E19"/>
    <mergeCell ref="F18:G18"/>
    <mergeCell ref="H18:I18"/>
    <mergeCell ref="J18:K18"/>
    <mergeCell ref="L18:M18"/>
    <mergeCell ref="N18:O18"/>
    <mergeCell ref="P18:Q18"/>
    <mergeCell ref="R18:T18"/>
    <mergeCell ref="U18:U19"/>
    <mergeCell ref="V18:X18"/>
    <mergeCell ref="B26:C26"/>
    <mergeCell ref="A27:C27"/>
    <mergeCell ref="B20:C20"/>
    <mergeCell ref="B21:C21"/>
    <mergeCell ref="B22:C22"/>
    <mergeCell ref="B23:C23"/>
    <mergeCell ref="B24:C24"/>
    <mergeCell ref="B25:C25"/>
  </mergeCells>
  <printOptions horizontalCentered="1"/>
  <pageMargins left="0.11811023622047245" right="0.11811023622047245" top="0.74803149606299213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opLeftCell="B21" workbookViewId="0">
      <selection activeCell="Y23" sqref="Y23"/>
    </sheetView>
  </sheetViews>
  <sheetFormatPr baseColWidth="10" defaultRowHeight="12.75"/>
  <cols>
    <col min="1" max="1" width="10.85546875" style="35" customWidth="1"/>
    <col min="2" max="2" width="7.28515625" style="35" customWidth="1"/>
    <col min="3" max="3" width="26.140625" style="35" customWidth="1"/>
    <col min="4" max="5" width="11.42578125" style="35"/>
    <col min="6" max="6" width="11.28515625" style="35" customWidth="1"/>
    <col min="7" max="7" width="10.5703125" style="35" customWidth="1"/>
    <col min="8" max="13" width="9.28515625" style="35" hidden="1" customWidth="1"/>
    <col min="14" max="15" width="9.28515625" style="35" customWidth="1"/>
    <col min="16" max="17" width="9.28515625" style="35" hidden="1" customWidth="1"/>
    <col min="18" max="20" width="9.28515625" style="35" customWidth="1"/>
    <col min="21" max="21" width="21.85546875" style="35" customWidth="1"/>
    <col min="22" max="24" width="8.8554687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t="15" hidden="1" customHeight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159" t="s">
        <v>427</v>
      </c>
      <c r="B9" s="160">
        <v>311</v>
      </c>
      <c r="C9" s="161" t="s">
        <v>837</v>
      </c>
      <c r="D9" s="16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159" t="s">
        <v>0</v>
      </c>
      <c r="B10" s="160">
        <v>10</v>
      </c>
      <c r="C10" s="161" t="s">
        <v>838</v>
      </c>
      <c r="D10" s="167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159" t="s">
        <v>430</v>
      </c>
      <c r="B11" s="160">
        <v>2</v>
      </c>
      <c r="C11" s="161" t="s">
        <v>848</v>
      </c>
      <c r="D11" s="167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159" t="s">
        <v>6</v>
      </c>
      <c r="B12" s="163">
        <v>32</v>
      </c>
      <c r="C12" s="161" t="s">
        <v>839</v>
      </c>
      <c r="D12" s="167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159" t="s">
        <v>416</v>
      </c>
      <c r="B13" s="160">
        <v>9</v>
      </c>
      <c r="C13" s="161" t="s">
        <v>865</v>
      </c>
      <c r="D13" s="167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  <c r="T14" s="6"/>
      <c r="U14" s="45"/>
    </row>
    <row r="15" spans="1:24">
      <c r="A15" s="445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</row>
    <row r="16" spans="1:24" ht="25.5" customHeight="1">
      <c r="A16" s="446" t="s">
        <v>866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</row>
    <row r="17" spans="1:2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 ht="24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45" customHeight="1">
      <c r="A20" s="272">
        <v>1</v>
      </c>
      <c r="B20" s="523" t="s">
        <v>867</v>
      </c>
      <c r="C20" s="524"/>
      <c r="D20" s="273" t="s">
        <v>185</v>
      </c>
      <c r="E20" s="273">
        <v>10</v>
      </c>
      <c r="F20" s="17">
        <f>$F$26*E20/100</f>
        <v>37849.699999999997</v>
      </c>
      <c r="G20" s="17">
        <f>$G$26*E20/100</f>
        <v>23643.7</v>
      </c>
      <c r="H20" s="89">
        <f t="shared" ref="H20:I25" si="0">J20+L20+N20+P20</f>
        <v>1</v>
      </c>
      <c r="I20" s="37">
        <f t="shared" si="0"/>
        <v>2</v>
      </c>
      <c r="J20" s="272">
        <v>0</v>
      </c>
      <c r="K20" s="37">
        <v>1</v>
      </c>
      <c r="L20" s="272">
        <v>1</v>
      </c>
      <c r="M20" s="37">
        <v>1</v>
      </c>
      <c r="N20" s="272">
        <v>0</v>
      </c>
      <c r="O20" s="37">
        <v>0</v>
      </c>
      <c r="P20" s="272"/>
      <c r="Q20" s="5"/>
      <c r="R20" s="86">
        <f>J20+L20+N20+P20</f>
        <v>1</v>
      </c>
      <c r="S20" s="86">
        <f>K20+M20+O20+Q20</f>
        <v>2</v>
      </c>
      <c r="T20" s="86">
        <f>S20-R20</f>
        <v>1</v>
      </c>
      <c r="U20" s="63"/>
      <c r="V20" s="5">
        <v>0</v>
      </c>
      <c r="W20" s="5">
        <f>G20/F20*100</f>
        <v>62.467337918134106</v>
      </c>
      <c r="X20" s="5">
        <v>0</v>
      </c>
    </row>
    <row r="21" spans="1:24" ht="54.6" customHeight="1">
      <c r="A21" s="272">
        <v>2</v>
      </c>
      <c r="B21" s="523" t="s">
        <v>868</v>
      </c>
      <c r="C21" s="524"/>
      <c r="D21" s="273" t="s">
        <v>843</v>
      </c>
      <c r="E21" s="273">
        <v>40</v>
      </c>
      <c r="F21" s="17">
        <f>$F$26*E21/100</f>
        <v>151398.79999999999</v>
      </c>
      <c r="G21" s="17">
        <f>$G$26*E21/100</f>
        <v>94574.8</v>
      </c>
      <c r="H21" s="89">
        <f t="shared" si="0"/>
        <v>3</v>
      </c>
      <c r="I21" s="37">
        <f t="shared" si="0"/>
        <v>12</v>
      </c>
      <c r="J21" s="272">
        <v>1</v>
      </c>
      <c r="K21" s="37">
        <v>10</v>
      </c>
      <c r="L21" s="272">
        <v>1</v>
      </c>
      <c r="M21" s="37">
        <v>1</v>
      </c>
      <c r="N21" s="272">
        <v>1</v>
      </c>
      <c r="O21" s="37">
        <v>1</v>
      </c>
      <c r="P21" s="272"/>
      <c r="Q21" s="5"/>
      <c r="R21" s="86">
        <f t="shared" ref="R21:S26" si="1">J21+L21+N21+P21</f>
        <v>3</v>
      </c>
      <c r="S21" s="86">
        <f t="shared" si="1"/>
        <v>12</v>
      </c>
      <c r="T21" s="86">
        <f t="shared" ref="T21:T26" si="2">S21-R21</f>
        <v>9</v>
      </c>
      <c r="U21" s="63"/>
      <c r="V21" s="5">
        <f t="shared" ref="V21:V26" si="3">O21/N21*100</f>
        <v>100</v>
      </c>
      <c r="W21" s="5">
        <f>G21/F21*100</f>
        <v>62.467337918134106</v>
      </c>
      <c r="X21" s="5">
        <f>V21/W21*100</f>
        <v>160.08365864902697</v>
      </c>
    </row>
    <row r="22" spans="1:24" ht="45" customHeight="1">
      <c r="A22" s="272">
        <v>4</v>
      </c>
      <c r="B22" s="523" t="s">
        <v>869</v>
      </c>
      <c r="C22" s="524"/>
      <c r="D22" s="273" t="s">
        <v>455</v>
      </c>
      <c r="E22" s="273">
        <v>40</v>
      </c>
      <c r="F22" s="17">
        <f>$F$26*E22/100</f>
        <v>151398.79999999999</v>
      </c>
      <c r="G22" s="17">
        <f>$G$26*E22/100</f>
        <v>94574.8</v>
      </c>
      <c r="H22" s="89">
        <f t="shared" si="0"/>
        <v>3</v>
      </c>
      <c r="I22" s="37">
        <f t="shared" si="0"/>
        <v>3</v>
      </c>
      <c r="J22" s="272">
        <v>1</v>
      </c>
      <c r="K22" s="37">
        <v>1</v>
      </c>
      <c r="L22" s="272">
        <v>1</v>
      </c>
      <c r="M22" s="37">
        <v>1</v>
      </c>
      <c r="N22" s="272">
        <v>1</v>
      </c>
      <c r="O22" s="37">
        <v>1</v>
      </c>
      <c r="P22" s="272"/>
      <c r="Q22" s="5"/>
      <c r="R22" s="86">
        <f t="shared" si="1"/>
        <v>3</v>
      </c>
      <c r="S22" s="86">
        <f t="shared" si="1"/>
        <v>3</v>
      </c>
      <c r="T22" s="86">
        <f t="shared" si="2"/>
        <v>0</v>
      </c>
      <c r="U22" s="63"/>
      <c r="V22" s="5">
        <f t="shared" si="3"/>
        <v>100</v>
      </c>
      <c r="W22" s="5">
        <f>G22/F22*100</f>
        <v>62.467337918134106</v>
      </c>
      <c r="X22" s="5">
        <f>V22/W22*100</f>
        <v>160.08365864902697</v>
      </c>
    </row>
    <row r="23" spans="1:24" ht="45" customHeight="1">
      <c r="A23" s="272">
        <v>5</v>
      </c>
      <c r="B23" s="523" t="s">
        <v>870</v>
      </c>
      <c r="C23" s="524"/>
      <c r="D23" s="273" t="s">
        <v>88</v>
      </c>
      <c r="E23" s="273">
        <v>5</v>
      </c>
      <c r="F23" s="17">
        <f>$F$26*E23/100</f>
        <v>18924.849999999999</v>
      </c>
      <c r="G23" s="17">
        <f>$G$26*E23/100</f>
        <v>11821.85</v>
      </c>
      <c r="H23" s="89">
        <f t="shared" si="0"/>
        <v>1</v>
      </c>
      <c r="I23" s="37">
        <f t="shared" si="0"/>
        <v>2</v>
      </c>
      <c r="J23" s="272">
        <v>0</v>
      </c>
      <c r="K23" s="37">
        <v>1</v>
      </c>
      <c r="L23" s="272">
        <v>0</v>
      </c>
      <c r="M23" s="37">
        <v>0</v>
      </c>
      <c r="N23" s="272">
        <v>1</v>
      </c>
      <c r="O23" s="37">
        <v>1</v>
      </c>
      <c r="P23" s="272"/>
      <c r="Q23" s="5"/>
      <c r="R23" s="86">
        <f t="shared" si="1"/>
        <v>1</v>
      </c>
      <c r="S23" s="86">
        <f t="shared" si="1"/>
        <v>2</v>
      </c>
      <c r="T23" s="86">
        <f t="shared" si="2"/>
        <v>1</v>
      </c>
      <c r="U23" s="63"/>
      <c r="V23" s="5">
        <f t="shared" si="3"/>
        <v>100</v>
      </c>
      <c r="W23" s="5">
        <f>G23/F23*100</f>
        <v>62.467337918134106</v>
      </c>
      <c r="X23" s="5">
        <f>V23/W23*100</f>
        <v>160.08365864902697</v>
      </c>
    </row>
    <row r="24" spans="1:24" ht="45" customHeight="1">
      <c r="A24" s="272">
        <v>6</v>
      </c>
      <c r="B24" s="523" t="s">
        <v>871</v>
      </c>
      <c r="C24" s="524"/>
      <c r="D24" s="273" t="s">
        <v>107</v>
      </c>
      <c r="E24" s="273">
        <v>5</v>
      </c>
      <c r="F24" s="17">
        <f>$F$26*E24/100</f>
        <v>18924.849999999999</v>
      </c>
      <c r="G24" s="17">
        <f>$G$26*E24/100</f>
        <v>11821.85</v>
      </c>
      <c r="H24" s="89">
        <f t="shared" si="0"/>
        <v>1</v>
      </c>
      <c r="I24" s="37">
        <f t="shared" si="0"/>
        <v>1</v>
      </c>
      <c r="J24" s="272">
        <v>0</v>
      </c>
      <c r="K24" s="37">
        <v>0</v>
      </c>
      <c r="L24" s="272">
        <v>1</v>
      </c>
      <c r="M24" s="37">
        <v>1</v>
      </c>
      <c r="N24" s="272">
        <v>0</v>
      </c>
      <c r="O24" s="37">
        <v>0</v>
      </c>
      <c r="P24" s="272"/>
      <c r="Q24" s="5"/>
      <c r="R24" s="86">
        <f t="shared" si="1"/>
        <v>1</v>
      </c>
      <c r="S24" s="86">
        <f t="shared" si="1"/>
        <v>1</v>
      </c>
      <c r="T24" s="86">
        <f t="shared" si="2"/>
        <v>0</v>
      </c>
      <c r="U24" s="63"/>
      <c r="V24" s="5">
        <v>0</v>
      </c>
      <c r="W24" s="5">
        <f>G24/F24*100</f>
        <v>62.467337918134106</v>
      </c>
      <c r="X24" s="5">
        <v>0</v>
      </c>
    </row>
    <row r="25" spans="1:24" ht="45" customHeight="1">
      <c r="A25" s="272"/>
      <c r="B25" s="523"/>
      <c r="C25" s="524"/>
      <c r="D25" s="273"/>
      <c r="E25" s="273"/>
      <c r="F25" s="280"/>
      <c r="G25" s="276"/>
      <c r="H25" s="89">
        <f t="shared" si="0"/>
        <v>0</v>
      </c>
      <c r="I25" s="37">
        <f t="shared" si="0"/>
        <v>0</v>
      </c>
      <c r="J25" s="272"/>
      <c r="K25" s="37"/>
      <c r="L25" s="272"/>
      <c r="M25" s="37"/>
      <c r="N25" s="272"/>
      <c r="O25" s="37"/>
      <c r="P25" s="272"/>
      <c r="Q25" s="5"/>
      <c r="R25" s="86"/>
      <c r="S25" s="86"/>
      <c r="T25" s="86"/>
      <c r="U25" s="197"/>
      <c r="V25" s="5"/>
      <c r="W25" s="5"/>
      <c r="X25" s="5"/>
    </row>
    <row r="26" spans="1:24" s="1" customFormat="1" ht="36.75" customHeight="1">
      <c r="A26" s="527" t="s">
        <v>24</v>
      </c>
      <c r="B26" s="528"/>
      <c r="C26" s="529"/>
      <c r="D26" s="273"/>
      <c r="E26" s="273">
        <f>SUM(E20:E25)</f>
        <v>100</v>
      </c>
      <c r="F26" s="281">
        <v>378497</v>
      </c>
      <c r="G26" s="281">
        <v>236437</v>
      </c>
      <c r="H26" s="273">
        <f t="shared" ref="H26:Q26" si="4">SUM(H20:H25)</f>
        <v>9</v>
      </c>
      <c r="I26" s="273">
        <f t="shared" si="4"/>
        <v>20</v>
      </c>
      <c r="J26" s="273">
        <f t="shared" si="4"/>
        <v>2</v>
      </c>
      <c r="K26" s="313">
        <f t="shared" si="4"/>
        <v>13</v>
      </c>
      <c r="L26" s="273">
        <f t="shared" si="4"/>
        <v>4</v>
      </c>
      <c r="M26" s="273">
        <f t="shared" si="4"/>
        <v>4</v>
      </c>
      <c r="N26" s="273">
        <f t="shared" si="4"/>
        <v>3</v>
      </c>
      <c r="O26" s="273">
        <f t="shared" si="4"/>
        <v>3</v>
      </c>
      <c r="P26" s="273">
        <f t="shared" si="4"/>
        <v>0</v>
      </c>
      <c r="Q26" s="18">
        <f t="shared" si="4"/>
        <v>0</v>
      </c>
      <c r="R26" s="87">
        <f t="shared" si="1"/>
        <v>9</v>
      </c>
      <c r="S26" s="87">
        <f t="shared" si="1"/>
        <v>20</v>
      </c>
      <c r="T26" s="87">
        <f t="shared" si="2"/>
        <v>11</v>
      </c>
      <c r="U26" s="197"/>
      <c r="V26" s="5">
        <f t="shared" si="3"/>
        <v>100</v>
      </c>
      <c r="W26" s="5">
        <f>G26/F26*100</f>
        <v>62.467337918134092</v>
      </c>
      <c r="X26" s="5">
        <f>V26/W26*100</f>
        <v>160.08365864902703</v>
      </c>
    </row>
    <row r="27" spans="1:24" s="6" customFormat="1" ht="14.25" customHeight="1">
      <c r="F27" s="10"/>
    </row>
    <row r="28" spans="1:24" s="6" customFormat="1" ht="14.25" customHeight="1">
      <c r="B28" s="11" t="s">
        <v>25</v>
      </c>
      <c r="F28" s="10"/>
      <c r="H28" s="6" t="s">
        <v>26</v>
      </c>
    </row>
    <row r="29" spans="1:24">
      <c r="J29" s="88"/>
      <c r="K29" s="88"/>
      <c r="L29" s="88"/>
      <c r="M29" s="88"/>
      <c r="N29" s="88"/>
      <c r="O29" s="88"/>
      <c r="P29" s="88"/>
    </row>
    <row r="30" spans="1:24">
      <c r="J30" s="88"/>
      <c r="K30" s="88"/>
      <c r="L30" s="88"/>
      <c r="M30" s="88"/>
      <c r="N30" s="88"/>
      <c r="O30" s="88"/>
      <c r="P30" s="88"/>
    </row>
    <row r="31" spans="1:24">
      <c r="J31" s="88"/>
      <c r="K31" s="88"/>
      <c r="L31" s="88"/>
      <c r="M31" s="88"/>
      <c r="N31" s="88"/>
      <c r="O31" s="88"/>
      <c r="P31" s="88"/>
    </row>
    <row r="32" spans="1:24">
      <c r="J32" s="88"/>
      <c r="K32" s="88"/>
      <c r="L32" s="88"/>
      <c r="M32" s="88"/>
      <c r="N32" s="88"/>
      <c r="O32" s="88"/>
      <c r="P32" s="88"/>
    </row>
    <row r="33" spans="10:16">
      <c r="J33" s="88"/>
      <c r="K33" s="88"/>
      <c r="L33" s="88"/>
      <c r="M33" s="88"/>
      <c r="N33" s="88"/>
      <c r="O33" s="88"/>
      <c r="P33" s="88"/>
    </row>
    <row r="34" spans="10:16">
      <c r="J34" s="88"/>
      <c r="K34" s="88"/>
      <c r="L34" s="88"/>
      <c r="M34" s="88"/>
      <c r="N34" s="88"/>
      <c r="O34" s="88"/>
      <c r="P34" s="88"/>
    </row>
    <row r="35" spans="10:16">
      <c r="J35" s="88"/>
      <c r="K35" s="88"/>
      <c r="L35" s="88"/>
      <c r="M35" s="88"/>
      <c r="N35" s="88"/>
      <c r="O35" s="88"/>
      <c r="P35" s="88"/>
    </row>
    <row r="36" spans="10:16">
      <c r="J36" s="88"/>
      <c r="K36" s="88"/>
      <c r="L36" s="88"/>
      <c r="M36" s="88"/>
      <c r="N36" s="88"/>
      <c r="O36" s="88"/>
      <c r="P36" s="88"/>
    </row>
    <row r="37" spans="10:16">
      <c r="J37" s="88"/>
      <c r="K37" s="88"/>
      <c r="L37" s="88"/>
      <c r="M37" s="88"/>
      <c r="N37" s="88"/>
      <c r="O37" s="88"/>
      <c r="P37" s="88"/>
    </row>
    <row r="38" spans="10:16">
      <c r="J38" s="88"/>
      <c r="K38" s="88"/>
      <c r="L38" s="88"/>
      <c r="M38" s="88"/>
      <c r="N38" s="88"/>
      <c r="O38" s="88"/>
      <c r="P38" s="88"/>
    </row>
    <row r="39" spans="10:16">
      <c r="J39" s="88"/>
      <c r="K39" s="88"/>
      <c r="L39" s="88"/>
      <c r="M39" s="88"/>
      <c r="N39" s="88"/>
      <c r="O39" s="88"/>
      <c r="P39" s="88"/>
    </row>
    <row r="40" spans="10:16">
      <c r="J40" s="88"/>
      <c r="K40" s="88"/>
      <c r="L40" s="88"/>
      <c r="M40" s="88"/>
      <c r="N40" s="88"/>
      <c r="O40" s="88"/>
      <c r="P40" s="88"/>
    </row>
    <row r="41" spans="10:16">
      <c r="J41" s="88"/>
      <c r="K41" s="88"/>
      <c r="L41" s="88"/>
      <c r="M41" s="88"/>
      <c r="N41" s="88"/>
      <c r="O41" s="88"/>
      <c r="P41" s="88"/>
    </row>
    <row r="42" spans="10:16">
      <c r="J42" s="88"/>
      <c r="K42" s="88"/>
      <c r="L42" s="88"/>
      <c r="M42" s="88"/>
      <c r="N42" s="88"/>
      <c r="O42" s="88"/>
      <c r="P42" s="88"/>
    </row>
    <row r="43" spans="10:16">
      <c r="J43" s="88"/>
      <c r="K43" s="88"/>
      <c r="L43" s="88"/>
      <c r="M43" s="88"/>
      <c r="N43" s="88"/>
      <c r="O43" s="88"/>
      <c r="P43" s="88"/>
    </row>
    <row r="44" spans="10:16">
      <c r="J44" s="88"/>
      <c r="K44" s="88"/>
      <c r="L44" s="88"/>
      <c r="M44" s="88"/>
      <c r="N44" s="88"/>
      <c r="O44" s="88"/>
      <c r="P44" s="88"/>
    </row>
    <row r="45" spans="10:16">
      <c r="J45" s="88"/>
      <c r="K45" s="88"/>
      <c r="L45" s="88"/>
      <c r="M45" s="88"/>
      <c r="N45" s="88"/>
      <c r="O45" s="88"/>
      <c r="P45" s="88"/>
    </row>
  </sheetData>
  <sheetProtection sheet="1" objects="1" scenarios="1"/>
  <mergeCells count="29">
    <mergeCell ref="A6:X6"/>
    <mergeCell ref="A1:X1"/>
    <mergeCell ref="A2:X2"/>
    <mergeCell ref="A3:X3"/>
    <mergeCell ref="A4:X4"/>
    <mergeCell ref="A5:X5"/>
    <mergeCell ref="B19:C19"/>
    <mergeCell ref="A7:X7"/>
    <mergeCell ref="A15:U15"/>
    <mergeCell ref="A16:U16"/>
    <mergeCell ref="A18:C18"/>
    <mergeCell ref="D18:D19"/>
    <mergeCell ref="E18:E19"/>
    <mergeCell ref="F18:G18"/>
    <mergeCell ref="H18:I18"/>
    <mergeCell ref="J18:K18"/>
    <mergeCell ref="L18:M18"/>
    <mergeCell ref="N18:O18"/>
    <mergeCell ref="P18:Q18"/>
    <mergeCell ref="R18:T18"/>
    <mergeCell ref="U18:U19"/>
    <mergeCell ref="V18:X18"/>
    <mergeCell ref="A26:C26"/>
    <mergeCell ref="B20:C20"/>
    <mergeCell ref="B21:C21"/>
    <mergeCell ref="B22:C22"/>
    <mergeCell ref="B23:C23"/>
    <mergeCell ref="B24:C24"/>
    <mergeCell ref="B25:C25"/>
  </mergeCells>
  <printOptions horizontalCentered="1"/>
  <pageMargins left="0.11811023622047245" right="0.11811023622047245" top="0.74803149606299213" bottom="0.55118110236220474" header="0.31496062992125984" footer="0.31496062992125984"/>
  <pageSetup scale="70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T15" sqref="T15"/>
    </sheetView>
  </sheetViews>
  <sheetFormatPr baseColWidth="10" defaultRowHeight="11.25"/>
  <cols>
    <col min="1" max="1" width="9.85546875" style="282" customWidth="1"/>
    <col min="2" max="2" width="32.7109375" style="282" customWidth="1"/>
    <col min="3" max="3" width="10.7109375" style="282" customWidth="1"/>
    <col min="4" max="4" width="9.7109375" style="282" customWidth="1"/>
    <col min="5" max="5" width="11.28515625" style="282" customWidth="1"/>
    <col min="6" max="6" width="10.5703125" style="282" customWidth="1"/>
    <col min="7" max="8" width="9.28515625" style="282" hidden="1" customWidth="1"/>
    <col min="9" max="9" width="10.5703125" style="282" hidden="1" customWidth="1"/>
    <col min="10" max="10" width="9.28515625" style="282" hidden="1" customWidth="1"/>
    <col min="11" max="11" width="10.140625" style="282" hidden="1" customWidth="1"/>
    <col min="12" max="12" width="7.5703125" style="282" hidden="1" customWidth="1"/>
    <col min="13" max="13" width="10.7109375" style="282" customWidth="1"/>
    <col min="14" max="14" width="8" style="282" customWidth="1"/>
    <col min="15" max="16" width="9.28515625" style="282" hidden="1" customWidth="1"/>
    <col min="17" max="17" width="10" style="282" customWidth="1"/>
    <col min="18" max="18" width="8.7109375" style="282" customWidth="1"/>
    <col min="19" max="19" width="9.28515625" style="282" customWidth="1"/>
    <col min="20" max="20" width="12.85546875" style="282" customWidth="1"/>
    <col min="21" max="21" width="6.85546875" style="282" customWidth="1"/>
    <col min="22" max="22" width="8.28515625" style="282" customWidth="1"/>
    <col min="23" max="23" width="7.42578125" style="282" customWidth="1"/>
    <col min="24" max="16384" width="11.42578125" style="282"/>
  </cols>
  <sheetData>
    <row r="1" spans="1:23">
      <c r="A1" s="546"/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</row>
    <row r="2" spans="1:23">
      <c r="A2" s="546" t="s">
        <v>52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6"/>
      <c r="U2" s="546"/>
      <c r="V2" s="546"/>
      <c r="W2" s="546"/>
    </row>
    <row r="3" spans="1:23">
      <c r="A3" s="546" t="s">
        <v>15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U3" s="546"/>
      <c r="V3" s="546"/>
      <c r="W3" s="546"/>
    </row>
    <row r="4" spans="1:23" hidden="1">
      <c r="A4" s="539" t="s">
        <v>49</v>
      </c>
      <c r="B4" s="539"/>
      <c r="C4" s="539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39"/>
      <c r="P4" s="539"/>
      <c r="Q4" s="539"/>
      <c r="R4" s="539"/>
      <c r="S4" s="539"/>
      <c r="T4" s="539"/>
      <c r="U4" s="539"/>
      <c r="V4" s="539"/>
      <c r="W4" s="539"/>
    </row>
    <row r="5" spans="1:23" hidden="1">
      <c r="A5" s="539" t="s">
        <v>51</v>
      </c>
      <c r="B5" s="539"/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  <c r="O5" s="539"/>
      <c r="P5" s="539"/>
      <c r="Q5" s="539"/>
      <c r="R5" s="539"/>
      <c r="S5" s="539"/>
      <c r="T5" s="539"/>
      <c r="U5" s="539"/>
      <c r="V5" s="539"/>
      <c r="W5" s="539"/>
    </row>
    <row r="6" spans="1:23">
      <c r="A6" s="539" t="s">
        <v>50</v>
      </c>
      <c r="B6" s="539"/>
      <c r="C6" s="539"/>
      <c r="D6" s="539"/>
      <c r="E6" s="539"/>
      <c r="F6" s="539"/>
      <c r="G6" s="539"/>
      <c r="H6" s="539"/>
      <c r="I6" s="539"/>
      <c r="J6" s="539"/>
      <c r="K6" s="539"/>
      <c r="L6" s="539"/>
      <c r="M6" s="539"/>
      <c r="N6" s="539"/>
      <c r="O6" s="539"/>
      <c r="P6" s="539"/>
      <c r="Q6" s="539"/>
      <c r="R6" s="539"/>
      <c r="S6" s="539"/>
      <c r="T6" s="539"/>
      <c r="U6" s="539"/>
      <c r="V6" s="539"/>
      <c r="W6" s="539"/>
    </row>
    <row r="7" spans="1:23" hidden="1">
      <c r="A7" s="539" t="s">
        <v>59</v>
      </c>
      <c r="B7" s="539"/>
      <c r="C7" s="539"/>
      <c r="D7" s="539"/>
      <c r="E7" s="539"/>
      <c r="F7" s="539"/>
      <c r="G7" s="539"/>
      <c r="H7" s="539"/>
      <c r="I7" s="539"/>
      <c r="J7" s="539"/>
      <c r="K7" s="539"/>
      <c r="L7" s="539"/>
      <c r="M7" s="539"/>
      <c r="N7" s="539"/>
      <c r="O7" s="539"/>
      <c r="P7" s="539"/>
      <c r="Q7" s="539"/>
      <c r="R7" s="539"/>
      <c r="S7" s="539"/>
      <c r="T7" s="539"/>
      <c r="U7" s="539"/>
      <c r="V7" s="539"/>
      <c r="W7" s="539"/>
    </row>
    <row r="8" spans="1:23">
      <c r="A8" s="283" t="s">
        <v>416</v>
      </c>
      <c r="B8" s="284" t="s">
        <v>856</v>
      </c>
      <c r="C8" s="285"/>
      <c r="D8" s="286"/>
      <c r="E8" s="286"/>
      <c r="F8" s="286"/>
      <c r="G8" s="286"/>
      <c r="H8" s="286"/>
      <c r="I8" s="286"/>
      <c r="J8" s="286"/>
      <c r="K8" s="287"/>
      <c r="L8" s="287"/>
      <c r="M8" s="287"/>
      <c r="N8" s="287"/>
      <c r="O8" s="287"/>
      <c r="P8" s="287"/>
    </row>
    <row r="9" spans="1:23">
      <c r="A9" s="286"/>
      <c r="B9" s="286"/>
      <c r="C9" s="286"/>
      <c r="D9" s="286"/>
      <c r="E9" s="286"/>
      <c r="F9" s="286"/>
      <c r="G9" s="286"/>
      <c r="H9" s="286"/>
      <c r="I9" s="286"/>
      <c r="J9" s="286"/>
      <c r="K9" s="287"/>
      <c r="L9" s="287"/>
      <c r="M9" s="287"/>
      <c r="N9" s="287"/>
      <c r="O9" s="287"/>
      <c r="P9" s="287"/>
      <c r="S9" s="287"/>
      <c r="T9" s="288"/>
    </row>
    <row r="10" spans="1:23">
      <c r="A10" s="540" t="s">
        <v>3</v>
      </c>
      <c r="B10" s="539"/>
      <c r="C10" s="539"/>
      <c r="D10" s="539"/>
      <c r="E10" s="539"/>
      <c r="F10" s="539"/>
      <c r="G10" s="539"/>
      <c r="H10" s="539"/>
      <c r="I10" s="539"/>
      <c r="J10" s="539"/>
      <c r="K10" s="539"/>
      <c r="L10" s="539"/>
      <c r="M10" s="539"/>
      <c r="N10" s="539"/>
      <c r="O10" s="539"/>
      <c r="P10" s="539"/>
      <c r="Q10" s="539"/>
      <c r="R10" s="539"/>
      <c r="S10" s="539"/>
      <c r="T10" s="539"/>
    </row>
    <row r="11" spans="1:23" ht="25.5" customHeight="1">
      <c r="A11" s="541" t="s">
        <v>857</v>
      </c>
      <c r="B11" s="542"/>
      <c r="C11" s="542"/>
      <c r="D11" s="542"/>
      <c r="E11" s="542"/>
      <c r="F11" s="542"/>
      <c r="G11" s="542"/>
      <c r="H11" s="542"/>
      <c r="I11" s="542"/>
      <c r="J11" s="542"/>
      <c r="K11" s="542"/>
      <c r="L11" s="542"/>
      <c r="M11" s="542"/>
      <c r="N11" s="542"/>
      <c r="O11" s="542"/>
      <c r="P11" s="542"/>
      <c r="Q11" s="542"/>
      <c r="R11" s="542"/>
      <c r="S11" s="542"/>
      <c r="T11" s="542"/>
      <c r="U11" s="542"/>
    </row>
    <row r="12" spans="1:23" ht="12.75" customHeight="1">
      <c r="A12" s="530" t="s">
        <v>4</v>
      </c>
      <c r="B12" s="543"/>
      <c r="C12" s="544" t="s">
        <v>7</v>
      </c>
      <c r="D12" s="544" t="s">
        <v>17</v>
      </c>
      <c r="E12" s="534" t="s">
        <v>18</v>
      </c>
      <c r="F12" s="536"/>
      <c r="G12" s="534" t="s">
        <v>19</v>
      </c>
      <c r="H12" s="536"/>
      <c r="I12" s="530" t="s">
        <v>13</v>
      </c>
      <c r="J12" s="531"/>
      <c r="K12" s="530" t="s">
        <v>9</v>
      </c>
      <c r="L12" s="531"/>
      <c r="M12" s="530" t="s">
        <v>12</v>
      </c>
      <c r="N12" s="531"/>
      <c r="O12" s="530" t="s">
        <v>14</v>
      </c>
      <c r="P12" s="531"/>
      <c r="Q12" s="532" t="s">
        <v>27</v>
      </c>
      <c r="R12" s="532"/>
      <c r="S12" s="532"/>
      <c r="T12" s="533" t="s">
        <v>28</v>
      </c>
      <c r="U12" s="534" t="s">
        <v>30</v>
      </c>
      <c r="V12" s="535"/>
      <c r="W12" s="536"/>
    </row>
    <row r="13" spans="1:23" ht="22.5">
      <c r="A13" s="289" t="s">
        <v>16</v>
      </c>
      <c r="B13" s="289" t="s">
        <v>5</v>
      </c>
      <c r="C13" s="545"/>
      <c r="D13" s="545"/>
      <c r="E13" s="290" t="s">
        <v>20</v>
      </c>
      <c r="F13" s="290" t="s">
        <v>21</v>
      </c>
      <c r="G13" s="290" t="s">
        <v>22</v>
      </c>
      <c r="H13" s="290" t="s">
        <v>23</v>
      </c>
      <c r="I13" s="291" t="s">
        <v>10</v>
      </c>
      <c r="J13" s="291" t="s">
        <v>11</v>
      </c>
      <c r="K13" s="291" t="s">
        <v>10</v>
      </c>
      <c r="L13" s="291" t="s">
        <v>11</v>
      </c>
      <c r="M13" s="291" t="s">
        <v>10</v>
      </c>
      <c r="N13" s="291" t="s">
        <v>11</v>
      </c>
      <c r="O13" s="291" t="s">
        <v>10</v>
      </c>
      <c r="P13" s="291" t="s">
        <v>11</v>
      </c>
      <c r="Q13" s="291" t="s">
        <v>10</v>
      </c>
      <c r="R13" s="291" t="s">
        <v>11</v>
      </c>
      <c r="S13" s="291" t="s">
        <v>29</v>
      </c>
      <c r="T13" s="533"/>
      <c r="U13" s="290" t="s">
        <v>31</v>
      </c>
      <c r="V13" s="290" t="s">
        <v>32</v>
      </c>
      <c r="W13" s="290" t="s">
        <v>33</v>
      </c>
    </row>
    <row r="14" spans="1:23" ht="33.75" customHeight="1">
      <c r="A14" s="292">
        <v>1</v>
      </c>
      <c r="B14" s="293" t="s">
        <v>858</v>
      </c>
      <c r="C14" s="294" t="s">
        <v>859</v>
      </c>
      <c r="D14" s="295">
        <v>0.25</v>
      </c>
      <c r="E14" s="296">
        <f>$E$19*D14</f>
        <v>193418</v>
      </c>
      <c r="F14" s="296">
        <f>$F$19*D14</f>
        <v>149235</v>
      </c>
      <c r="G14" s="297">
        <f t="shared" ref="G14:H18" si="0">I14+K14+M14+O14</f>
        <v>3</v>
      </c>
      <c r="H14" s="297">
        <f t="shared" si="0"/>
        <v>112</v>
      </c>
      <c r="I14" s="298">
        <v>1</v>
      </c>
      <c r="J14" s="299">
        <v>38</v>
      </c>
      <c r="K14" s="298">
        <v>1</v>
      </c>
      <c r="L14" s="299">
        <v>18</v>
      </c>
      <c r="M14" s="298">
        <v>1</v>
      </c>
      <c r="N14" s="299">
        <v>56</v>
      </c>
      <c r="O14" s="298"/>
      <c r="P14" s="300"/>
      <c r="Q14" s="301">
        <f>I14+K14+M14+O14</f>
        <v>3</v>
      </c>
      <c r="R14" s="301">
        <f>J14+L14+N14+P14</f>
        <v>112</v>
      </c>
      <c r="S14" s="301">
        <f t="shared" ref="S14:S19" si="1">R14-Q14</f>
        <v>109</v>
      </c>
      <c r="T14" s="302"/>
      <c r="U14" s="300">
        <f t="shared" ref="U14:U19" si="2">N14/M14*100</f>
        <v>5600</v>
      </c>
      <c r="V14" s="300">
        <f t="shared" ref="V14:V19" si="3">F14/E14*100</f>
        <v>77.156727915705886</v>
      </c>
      <c r="W14" s="300">
        <f t="shared" ref="W14:W19" si="4">U14/V14*100</f>
        <v>7257.9542332562742</v>
      </c>
    </row>
    <row r="15" spans="1:23" ht="42.75" customHeight="1">
      <c r="A15" s="292">
        <v>2</v>
      </c>
      <c r="B15" s="293" t="s">
        <v>860</v>
      </c>
      <c r="C15" s="294" t="s">
        <v>689</v>
      </c>
      <c r="D15" s="295">
        <v>0.15</v>
      </c>
      <c r="E15" s="296">
        <f>$E$19*D15</f>
        <v>116050.8</v>
      </c>
      <c r="F15" s="296">
        <f>$F$19*D15</f>
        <v>89541</v>
      </c>
      <c r="G15" s="297">
        <f t="shared" si="0"/>
        <v>3</v>
      </c>
      <c r="H15" s="297">
        <f t="shared" si="0"/>
        <v>3</v>
      </c>
      <c r="I15" s="298">
        <v>1</v>
      </c>
      <c r="J15" s="299">
        <v>1</v>
      </c>
      <c r="K15" s="298">
        <v>1</v>
      </c>
      <c r="L15" s="299">
        <v>1</v>
      </c>
      <c r="M15" s="298">
        <v>1</v>
      </c>
      <c r="N15" s="299">
        <v>1</v>
      </c>
      <c r="O15" s="298"/>
      <c r="P15" s="300"/>
      <c r="Q15" s="301">
        <f t="shared" ref="Q15:R19" si="5">I15+K15+M15+O15</f>
        <v>3</v>
      </c>
      <c r="R15" s="301">
        <f t="shared" si="5"/>
        <v>3</v>
      </c>
      <c r="S15" s="301">
        <f t="shared" si="1"/>
        <v>0</v>
      </c>
      <c r="T15" s="303"/>
      <c r="U15" s="300">
        <f t="shared" si="2"/>
        <v>100</v>
      </c>
      <c r="V15" s="300">
        <f t="shared" si="3"/>
        <v>77.156727915705886</v>
      </c>
      <c r="W15" s="300">
        <f t="shared" si="4"/>
        <v>129.60632559386204</v>
      </c>
    </row>
    <row r="16" spans="1:23" ht="39.75" customHeight="1">
      <c r="A16" s="292">
        <v>3</v>
      </c>
      <c r="B16" s="293" t="s">
        <v>861</v>
      </c>
      <c r="C16" s="294" t="s">
        <v>862</v>
      </c>
      <c r="D16" s="295">
        <v>0.25</v>
      </c>
      <c r="E16" s="296">
        <f>$E$19*D16</f>
        <v>193418</v>
      </c>
      <c r="F16" s="296">
        <f>$F$19*D16</f>
        <v>149235</v>
      </c>
      <c r="G16" s="297">
        <f t="shared" si="0"/>
        <v>3</v>
      </c>
      <c r="H16" s="297">
        <f t="shared" si="0"/>
        <v>53</v>
      </c>
      <c r="I16" s="298">
        <v>1</v>
      </c>
      <c r="J16" s="299">
        <v>36</v>
      </c>
      <c r="K16" s="298">
        <v>1</v>
      </c>
      <c r="L16" s="299">
        <v>16</v>
      </c>
      <c r="M16" s="298">
        <v>1</v>
      </c>
      <c r="N16" s="299">
        <v>1</v>
      </c>
      <c r="O16" s="298"/>
      <c r="P16" s="300"/>
      <c r="Q16" s="301">
        <f t="shared" si="5"/>
        <v>3</v>
      </c>
      <c r="R16" s="301">
        <f t="shared" si="5"/>
        <v>53</v>
      </c>
      <c r="S16" s="301">
        <f t="shared" si="1"/>
        <v>50</v>
      </c>
      <c r="T16" s="303"/>
      <c r="U16" s="300">
        <f t="shared" si="2"/>
        <v>100</v>
      </c>
      <c r="V16" s="300">
        <f t="shared" si="3"/>
        <v>77.156727915705886</v>
      </c>
      <c r="W16" s="300">
        <f t="shared" si="4"/>
        <v>129.60632559386204</v>
      </c>
    </row>
    <row r="17" spans="1:23" ht="37.5" customHeight="1">
      <c r="A17" s="292">
        <v>4</v>
      </c>
      <c r="B17" s="293" t="s">
        <v>863</v>
      </c>
      <c r="C17" s="294" t="s">
        <v>70</v>
      </c>
      <c r="D17" s="295">
        <v>0.2</v>
      </c>
      <c r="E17" s="296">
        <f>$E$19*D17</f>
        <v>154734.39999999999</v>
      </c>
      <c r="F17" s="296">
        <f>$F$19*D17</f>
        <v>119388</v>
      </c>
      <c r="G17" s="297">
        <f t="shared" si="0"/>
        <v>9</v>
      </c>
      <c r="H17" s="297">
        <f t="shared" si="0"/>
        <v>9</v>
      </c>
      <c r="I17" s="298">
        <v>3</v>
      </c>
      <c r="J17" s="299">
        <v>3</v>
      </c>
      <c r="K17" s="298">
        <v>3</v>
      </c>
      <c r="L17" s="299">
        <v>3</v>
      </c>
      <c r="M17" s="298">
        <v>3</v>
      </c>
      <c r="N17" s="299">
        <v>3</v>
      </c>
      <c r="O17" s="298"/>
      <c r="P17" s="300"/>
      <c r="Q17" s="301">
        <f t="shared" si="5"/>
        <v>9</v>
      </c>
      <c r="R17" s="301">
        <f t="shared" si="5"/>
        <v>9</v>
      </c>
      <c r="S17" s="301">
        <f t="shared" si="1"/>
        <v>0</v>
      </c>
      <c r="T17" s="303"/>
      <c r="U17" s="300">
        <f t="shared" si="2"/>
        <v>100</v>
      </c>
      <c r="V17" s="300">
        <f t="shared" si="3"/>
        <v>77.156727915705886</v>
      </c>
      <c r="W17" s="300">
        <f t="shared" si="4"/>
        <v>129.60632559386204</v>
      </c>
    </row>
    <row r="18" spans="1:23" ht="56.25">
      <c r="A18" s="292">
        <v>5</v>
      </c>
      <c r="B18" s="293" t="s">
        <v>864</v>
      </c>
      <c r="C18" s="294" t="s">
        <v>488</v>
      </c>
      <c r="D18" s="295">
        <v>0.15</v>
      </c>
      <c r="E18" s="296">
        <f>$E$19*D18</f>
        <v>116050.8</v>
      </c>
      <c r="F18" s="296">
        <f>$F$19*D18</f>
        <v>89541</v>
      </c>
      <c r="G18" s="297">
        <f t="shared" si="0"/>
        <v>3</v>
      </c>
      <c r="H18" s="297">
        <f t="shared" si="0"/>
        <v>3</v>
      </c>
      <c r="I18" s="298">
        <v>1</v>
      </c>
      <c r="J18" s="299">
        <v>1</v>
      </c>
      <c r="K18" s="298">
        <v>1</v>
      </c>
      <c r="L18" s="299">
        <v>1</v>
      </c>
      <c r="M18" s="298">
        <v>1</v>
      </c>
      <c r="N18" s="299">
        <v>1</v>
      </c>
      <c r="O18" s="298"/>
      <c r="P18" s="300"/>
      <c r="Q18" s="301">
        <f t="shared" si="5"/>
        <v>3</v>
      </c>
      <c r="R18" s="301">
        <f t="shared" si="5"/>
        <v>3</v>
      </c>
      <c r="S18" s="301">
        <f t="shared" si="1"/>
        <v>0</v>
      </c>
      <c r="T18" s="303"/>
      <c r="U18" s="300">
        <f t="shared" si="2"/>
        <v>100</v>
      </c>
      <c r="V18" s="300">
        <f t="shared" si="3"/>
        <v>77.156727915705886</v>
      </c>
      <c r="W18" s="300">
        <f t="shared" si="4"/>
        <v>129.60632559386204</v>
      </c>
    </row>
    <row r="19" spans="1:23" s="286" customFormat="1" ht="36.75" customHeight="1">
      <c r="A19" s="537" t="s">
        <v>24</v>
      </c>
      <c r="B19" s="538"/>
      <c r="C19" s="304"/>
      <c r="D19" s="305">
        <f>SUM(D14:D18)</f>
        <v>1</v>
      </c>
      <c r="E19" s="306">
        <v>773672</v>
      </c>
      <c r="F19" s="306">
        <v>596940</v>
      </c>
      <c r="G19" s="304">
        <f t="shared" ref="G19:P19" si="6">SUM(G14:G18)</f>
        <v>21</v>
      </c>
      <c r="H19" s="304">
        <f t="shared" si="6"/>
        <v>180</v>
      </c>
      <c r="I19" s="304">
        <f t="shared" si="6"/>
        <v>7</v>
      </c>
      <c r="J19" s="307">
        <f t="shared" si="6"/>
        <v>79</v>
      </c>
      <c r="K19" s="298">
        <f>SUM(K14:K18)</f>
        <v>7</v>
      </c>
      <c r="L19" s="304">
        <f t="shared" si="6"/>
        <v>39</v>
      </c>
      <c r="M19" s="298">
        <f>SUM(M14:M18)</f>
        <v>7</v>
      </c>
      <c r="N19" s="304">
        <f t="shared" si="6"/>
        <v>62</v>
      </c>
      <c r="O19" s="304">
        <f t="shared" si="6"/>
        <v>0</v>
      </c>
      <c r="P19" s="38">
        <f t="shared" si="6"/>
        <v>0</v>
      </c>
      <c r="Q19" s="308">
        <f t="shared" si="5"/>
        <v>21</v>
      </c>
      <c r="R19" s="308">
        <f t="shared" si="5"/>
        <v>180</v>
      </c>
      <c r="S19" s="308">
        <f t="shared" si="1"/>
        <v>159</v>
      </c>
      <c r="T19" s="309"/>
      <c r="U19" s="300">
        <f t="shared" si="2"/>
        <v>885.71428571428578</v>
      </c>
      <c r="V19" s="300">
        <f t="shared" si="3"/>
        <v>77.156727915705886</v>
      </c>
      <c r="W19" s="300">
        <f t="shared" si="4"/>
        <v>1147.9417409742066</v>
      </c>
    </row>
    <row r="20" spans="1:23" s="287" customFormat="1" ht="14.25" customHeight="1">
      <c r="E20" s="310"/>
    </row>
    <row r="21" spans="1:23" s="287" customFormat="1" ht="14.25" customHeight="1">
      <c r="B21" s="311" t="s">
        <v>25</v>
      </c>
      <c r="E21" s="310"/>
      <c r="G21" s="287" t="s">
        <v>26</v>
      </c>
    </row>
    <row r="22" spans="1:23">
      <c r="I22" s="312"/>
      <c r="J22" s="312"/>
      <c r="K22" s="312"/>
      <c r="L22" s="312"/>
      <c r="M22" s="312"/>
      <c r="N22" s="312"/>
      <c r="O22" s="312"/>
    </row>
    <row r="23" spans="1:23">
      <c r="I23" s="312"/>
      <c r="J23" s="312"/>
      <c r="K23" s="312"/>
      <c r="L23" s="312"/>
      <c r="M23" s="312"/>
      <c r="N23" s="312"/>
      <c r="O23" s="312"/>
    </row>
    <row r="24" spans="1:23">
      <c r="I24" s="312"/>
      <c r="J24" s="312"/>
      <c r="K24" s="312"/>
      <c r="L24" s="312"/>
      <c r="M24" s="312"/>
      <c r="N24" s="312"/>
      <c r="O24" s="312"/>
    </row>
    <row r="25" spans="1:23">
      <c r="I25" s="312"/>
      <c r="J25" s="312"/>
      <c r="K25" s="312"/>
      <c r="L25" s="312"/>
      <c r="M25" s="312"/>
      <c r="N25" s="312"/>
      <c r="O25" s="312"/>
    </row>
    <row r="26" spans="1:23">
      <c r="I26" s="312"/>
      <c r="J26" s="312"/>
      <c r="K26" s="312"/>
      <c r="L26" s="312"/>
      <c r="M26" s="312"/>
      <c r="N26" s="312"/>
      <c r="O26" s="312"/>
    </row>
    <row r="27" spans="1:23">
      <c r="I27" s="312"/>
      <c r="J27" s="312"/>
      <c r="K27" s="312"/>
      <c r="L27" s="312"/>
      <c r="M27" s="312"/>
      <c r="N27" s="312"/>
      <c r="O27" s="312"/>
    </row>
    <row r="28" spans="1:23">
      <c r="I28" s="312"/>
      <c r="J28" s="312"/>
      <c r="K28" s="312"/>
      <c r="L28" s="312"/>
      <c r="M28" s="312"/>
      <c r="N28" s="312"/>
      <c r="O28" s="312"/>
    </row>
    <row r="29" spans="1:23">
      <c r="I29" s="312"/>
      <c r="J29" s="312"/>
      <c r="K29" s="312"/>
      <c r="L29" s="312"/>
      <c r="M29" s="312"/>
      <c r="N29" s="312"/>
      <c r="O29" s="312"/>
    </row>
    <row r="30" spans="1:23">
      <c r="I30" s="312"/>
      <c r="J30" s="312"/>
      <c r="K30" s="312"/>
      <c r="L30" s="312"/>
      <c r="M30" s="312"/>
      <c r="N30" s="312"/>
      <c r="O30" s="312"/>
    </row>
    <row r="31" spans="1:23">
      <c r="I31" s="312"/>
      <c r="J31" s="312"/>
      <c r="K31" s="312"/>
      <c r="L31" s="312"/>
      <c r="M31" s="312"/>
      <c r="N31" s="312"/>
      <c r="O31" s="312"/>
    </row>
    <row r="32" spans="1:23">
      <c r="I32" s="312"/>
      <c r="J32" s="312"/>
      <c r="K32" s="312"/>
      <c r="L32" s="312"/>
      <c r="M32" s="312"/>
      <c r="N32" s="312"/>
      <c r="O32" s="312"/>
    </row>
    <row r="33" spans="9:15">
      <c r="I33" s="312"/>
      <c r="J33" s="312"/>
      <c r="K33" s="312"/>
      <c r="L33" s="312"/>
      <c r="M33" s="312"/>
      <c r="N33" s="312"/>
      <c r="O33" s="312"/>
    </row>
    <row r="34" spans="9:15">
      <c r="I34" s="312"/>
      <c r="J34" s="312"/>
      <c r="K34" s="312"/>
      <c r="L34" s="312"/>
      <c r="M34" s="312"/>
      <c r="N34" s="312"/>
      <c r="O34" s="312"/>
    </row>
    <row r="35" spans="9:15">
      <c r="I35" s="312"/>
      <c r="J35" s="312"/>
      <c r="K35" s="312"/>
      <c r="L35" s="312"/>
      <c r="M35" s="312"/>
      <c r="N35" s="312"/>
      <c r="O35" s="312"/>
    </row>
    <row r="36" spans="9:15">
      <c r="I36" s="312"/>
      <c r="J36" s="312"/>
      <c r="K36" s="312"/>
      <c r="L36" s="312"/>
      <c r="M36" s="312"/>
      <c r="N36" s="312"/>
      <c r="O36" s="312"/>
    </row>
    <row r="37" spans="9:15">
      <c r="I37" s="312"/>
      <c r="J37" s="312"/>
      <c r="K37" s="312"/>
      <c r="L37" s="312"/>
      <c r="M37" s="312"/>
      <c r="N37" s="312"/>
      <c r="O37" s="312"/>
    </row>
    <row r="38" spans="9:15">
      <c r="I38" s="312"/>
      <c r="J38" s="312"/>
      <c r="K38" s="312"/>
      <c r="L38" s="312"/>
      <c r="M38" s="312"/>
      <c r="N38" s="312"/>
      <c r="O38" s="312"/>
    </row>
  </sheetData>
  <sheetProtection sheet="1" objects="1" scenarios="1"/>
  <mergeCells count="22">
    <mergeCell ref="A6:W6"/>
    <mergeCell ref="A1:W1"/>
    <mergeCell ref="A2:W2"/>
    <mergeCell ref="A3:W3"/>
    <mergeCell ref="A4:W4"/>
    <mergeCell ref="A5:W5"/>
    <mergeCell ref="A19:B19"/>
    <mergeCell ref="A7:W7"/>
    <mergeCell ref="A10:T10"/>
    <mergeCell ref="A11:U11"/>
    <mergeCell ref="A12:B12"/>
    <mergeCell ref="C12:C13"/>
    <mergeCell ref="D12:D13"/>
    <mergeCell ref="E12:F12"/>
    <mergeCell ref="G12:H12"/>
    <mergeCell ref="I12:J12"/>
    <mergeCell ref="K12:L12"/>
    <mergeCell ref="M12:N12"/>
    <mergeCell ref="O12:P12"/>
    <mergeCell ref="Q12:S12"/>
    <mergeCell ref="T12:T13"/>
    <mergeCell ref="U12:W12"/>
  </mergeCells>
  <pageMargins left="0.11811023622047245" right="0.11811023622047245" top="0.74803149606299213" bottom="0.74803149606299213" header="0.31496062992125984" footer="0.31496062992125984"/>
  <pageSetup scale="7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topLeftCell="A9" workbookViewId="0">
      <selection activeCell="Z24" sqref="Z24"/>
    </sheetView>
  </sheetViews>
  <sheetFormatPr baseColWidth="10" defaultRowHeight="12.75"/>
  <cols>
    <col min="1" max="1" width="9.85546875" style="35" customWidth="1"/>
    <col min="2" max="2" width="4.5703125" style="35" customWidth="1"/>
    <col min="3" max="3" width="20.28515625" style="35" customWidth="1"/>
    <col min="4" max="4" width="12.5703125" style="35" customWidth="1"/>
    <col min="5" max="5" width="9.28515625" style="35" customWidth="1"/>
    <col min="6" max="6" width="11.28515625" style="35" customWidth="1"/>
    <col min="7" max="7" width="10.5703125" style="35" customWidth="1"/>
    <col min="8" max="9" width="9.28515625" style="35" hidden="1" customWidth="1"/>
    <col min="10" max="10" width="10.5703125" style="35" hidden="1" customWidth="1"/>
    <col min="11" max="11" width="9.28515625" style="35" hidden="1" customWidth="1"/>
    <col min="12" max="12" width="9.85546875" style="35" hidden="1" customWidth="1"/>
    <col min="13" max="13" width="8.7109375" style="35" hidden="1" customWidth="1"/>
    <col min="14" max="15" width="9.28515625" style="35" customWidth="1"/>
    <col min="16" max="17" width="9.28515625" style="35" hidden="1" customWidth="1"/>
    <col min="18" max="18" width="9.5703125" style="35" customWidth="1"/>
    <col min="19" max="19" width="9.28515625" style="35" customWidth="1"/>
    <col min="20" max="20" width="8.28515625" style="35" customWidth="1"/>
    <col min="21" max="21" width="14.42578125" style="35" customWidth="1"/>
    <col min="22" max="22" width="7" style="35" customWidth="1"/>
    <col min="23" max="23" width="7.28515625" style="35" bestFit="1" customWidth="1"/>
    <col min="24" max="24" width="7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159" t="s">
        <v>427</v>
      </c>
      <c r="B9" s="160">
        <v>393</v>
      </c>
      <c r="C9" s="161" t="s">
        <v>847</v>
      </c>
      <c r="D9" s="16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159" t="s">
        <v>0</v>
      </c>
      <c r="B10" s="160">
        <v>10</v>
      </c>
      <c r="C10" s="161" t="s">
        <v>838</v>
      </c>
      <c r="D10" s="167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159" t="s">
        <v>430</v>
      </c>
      <c r="B11" s="160">
        <v>2</v>
      </c>
      <c r="C11" s="161" t="s">
        <v>848</v>
      </c>
      <c r="D11" s="167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159" t="s">
        <v>6</v>
      </c>
      <c r="B12" s="163">
        <v>32</v>
      </c>
      <c r="C12" s="161" t="s">
        <v>839</v>
      </c>
      <c r="D12" s="167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159" t="s">
        <v>416</v>
      </c>
      <c r="B13" s="160">
        <v>3</v>
      </c>
      <c r="C13" s="161" t="s">
        <v>849</v>
      </c>
      <c r="D13" s="167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  <c r="T14" s="6"/>
      <c r="U14" s="45"/>
    </row>
    <row r="15" spans="1:24">
      <c r="A15" s="445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</row>
    <row r="16" spans="1:24" ht="25.5" customHeight="1">
      <c r="A16" s="446" t="s">
        <v>850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</row>
    <row r="17" spans="1:24" ht="12.75" customHeight="1">
      <c r="A17" s="374" t="s">
        <v>4</v>
      </c>
      <c r="B17" s="387"/>
      <c r="C17" s="375"/>
      <c r="D17" s="388" t="s">
        <v>7</v>
      </c>
      <c r="E17" s="388" t="s">
        <v>17</v>
      </c>
      <c r="F17" s="384" t="s">
        <v>18</v>
      </c>
      <c r="G17" s="386"/>
      <c r="H17" s="384" t="s">
        <v>19</v>
      </c>
      <c r="I17" s="386"/>
      <c r="J17" s="374" t="s">
        <v>13</v>
      </c>
      <c r="K17" s="375"/>
      <c r="L17" s="374" t="s">
        <v>9</v>
      </c>
      <c r="M17" s="375"/>
      <c r="N17" s="374" t="s">
        <v>12</v>
      </c>
      <c r="O17" s="375"/>
      <c r="P17" s="374" t="s">
        <v>14</v>
      </c>
      <c r="Q17" s="375"/>
      <c r="R17" s="393" t="s">
        <v>27</v>
      </c>
      <c r="S17" s="393"/>
      <c r="T17" s="393"/>
      <c r="U17" s="397" t="s">
        <v>28</v>
      </c>
      <c r="V17" s="384" t="s">
        <v>30</v>
      </c>
      <c r="W17" s="385"/>
      <c r="X17" s="386"/>
    </row>
    <row r="18" spans="1:24" ht="24">
      <c r="A18" s="2" t="s">
        <v>16</v>
      </c>
      <c r="B18" s="393" t="s">
        <v>5</v>
      </c>
      <c r="C18" s="393"/>
      <c r="D18" s="389"/>
      <c r="E18" s="389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97"/>
      <c r="V18" s="8" t="s">
        <v>31</v>
      </c>
      <c r="W18" s="8" t="s">
        <v>32</v>
      </c>
      <c r="X18" s="8" t="s">
        <v>33</v>
      </c>
    </row>
    <row r="19" spans="1:24" ht="37.5" customHeight="1">
      <c r="A19" s="272">
        <v>1</v>
      </c>
      <c r="B19" s="547" t="s">
        <v>851</v>
      </c>
      <c r="C19" s="548"/>
      <c r="D19" s="278" t="s">
        <v>185</v>
      </c>
      <c r="E19" s="273">
        <v>10</v>
      </c>
      <c r="F19" s="17">
        <f>$F$24*E19/100</f>
        <v>74470.3</v>
      </c>
      <c r="G19" s="17">
        <f>$G$24*E19/100</f>
        <v>54319</v>
      </c>
      <c r="H19" s="89">
        <f t="shared" ref="H19:I23" si="0">J19+L19+N19+P19</f>
        <v>1</v>
      </c>
      <c r="I19" s="37">
        <f t="shared" si="0"/>
        <v>0</v>
      </c>
      <c r="J19" s="272">
        <v>1</v>
      </c>
      <c r="K19" s="37">
        <v>0</v>
      </c>
      <c r="L19" s="272">
        <v>0</v>
      </c>
      <c r="M19" s="37">
        <v>0</v>
      </c>
      <c r="N19" s="272">
        <v>0</v>
      </c>
      <c r="O19" s="37">
        <v>0</v>
      </c>
      <c r="P19" s="272"/>
      <c r="Q19" s="5"/>
      <c r="R19" s="86">
        <f>J19+L19+N19+P19</f>
        <v>1</v>
      </c>
      <c r="S19" s="86">
        <f>K19+M19+O19+Q19</f>
        <v>0</v>
      </c>
      <c r="T19" s="86">
        <f>S19-R19</f>
        <v>-1</v>
      </c>
      <c r="U19" s="279"/>
      <c r="V19" s="5">
        <v>0</v>
      </c>
      <c r="W19" s="5">
        <f>G19/F19*100</f>
        <v>72.940487684352021</v>
      </c>
      <c r="X19" s="5">
        <v>0</v>
      </c>
    </row>
    <row r="20" spans="1:24" ht="34.5" customHeight="1">
      <c r="A20" s="272">
        <v>2</v>
      </c>
      <c r="B20" s="547" t="s">
        <v>852</v>
      </c>
      <c r="C20" s="548"/>
      <c r="D20" s="278" t="s">
        <v>185</v>
      </c>
      <c r="E20" s="273">
        <v>10</v>
      </c>
      <c r="F20" s="17">
        <f>$F$24*E20/100</f>
        <v>74470.3</v>
      </c>
      <c r="G20" s="17">
        <f>$G$24*E20/100</f>
        <v>54319</v>
      </c>
      <c r="H20" s="89">
        <f t="shared" si="0"/>
        <v>1</v>
      </c>
      <c r="I20" s="37">
        <f t="shared" si="0"/>
        <v>2</v>
      </c>
      <c r="J20" s="272">
        <v>0</v>
      </c>
      <c r="K20" s="37">
        <v>1</v>
      </c>
      <c r="L20" s="272">
        <v>1</v>
      </c>
      <c r="M20" s="37">
        <v>1</v>
      </c>
      <c r="N20" s="272">
        <v>0</v>
      </c>
      <c r="O20" s="37">
        <v>0</v>
      </c>
      <c r="P20" s="272"/>
      <c r="Q20" s="5"/>
      <c r="R20" s="86">
        <f t="shared" ref="R20:S24" si="1">J20+L20+N20+P20</f>
        <v>1</v>
      </c>
      <c r="S20" s="86">
        <f t="shared" si="1"/>
        <v>2</v>
      </c>
      <c r="T20" s="86">
        <f>S20-R20</f>
        <v>1</v>
      </c>
      <c r="U20" s="279"/>
      <c r="V20" s="5">
        <v>0</v>
      </c>
      <c r="W20" s="5">
        <f>G20/F20*100</f>
        <v>72.940487684352021</v>
      </c>
      <c r="X20" s="5">
        <v>0</v>
      </c>
    </row>
    <row r="21" spans="1:24" ht="23.25" customHeight="1">
      <c r="A21" s="272">
        <v>3</v>
      </c>
      <c r="B21" s="549" t="s">
        <v>853</v>
      </c>
      <c r="C21" s="550"/>
      <c r="D21" s="278" t="s">
        <v>185</v>
      </c>
      <c r="E21" s="273">
        <v>30</v>
      </c>
      <c r="F21" s="17">
        <f>$F$24*E21/100</f>
        <v>223410.9</v>
      </c>
      <c r="G21" s="17">
        <f>$G$24*E21/100</f>
        <v>162957</v>
      </c>
      <c r="H21" s="89">
        <f t="shared" si="0"/>
        <v>4</v>
      </c>
      <c r="I21" s="37">
        <f t="shared" si="0"/>
        <v>0</v>
      </c>
      <c r="J21" s="272">
        <v>0</v>
      </c>
      <c r="K21" s="37">
        <v>0</v>
      </c>
      <c r="L21" s="272">
        <v>2</v>
      </c>
      <c r="M21" s="37">
        <v>0</v>
      </c>
      <c r="N21" s="272">
        <v>2</v>
      </c>
      <c r="O21" s="37">
        <v>0</v>
      </c>
      <c r="P21" s="272"/>
      <c r="Q21" s="5"/>
      <c r="R21" s="86">
        <f>J21+L21+N21+P21</f>
        <v>4</v>
      </c>
      <c r="S21" s="86">
        <f>K21+M21+O21+Q21</f>
        <v>0</v>
      </c>
      <c r="T21" s="86">
        <f>S21-R21</f>
        <v>-4</v>
      </c>
      <c r="U21" s="63" t="s">
        <v>854</v>
      </c>
      <c r="V21" s="5">
        <f>O21/N21*100</f>
        <v>0</v>
      </c>
      <c r="W21" s="5">
        <f>G21/F21*100</f>
        <v>72.940487684352021</v>
      </c>
      <c r="X21" s="5">
        <f>V21/W21*100</f>
        <v>0</v>
      </c>
    </row>
    <row r="22" spans="1:24" ht="33" customHeight="1">
      <c r="A22" s="272">
        <v>4</v>
      </c>
      <c r="B22" s="549" t="s">
        <v>855</v>
      </c>
      <c r="C22" s="550"/>
      <c r="D22" s="278" t="s">
        <v>177</v>
      </c>
      <c r="E22" s="273">
        <v>50</v>
      </c>
      <c r="F22" s="17">
        <f>$F$24*E22/100</f>
        <v>372351.5</v>
      </c>
      <c r="G22" s="17">
        <f>$G$24*E22/100</f>
        <v>271595</v>
      </c>
      <c r="H22" s="89">
        <f t="shared" si="0"/>
        <v>9</v>
      </c>
      <c r="I22" s="37">
        <f t="shared" si="0"/>
        <v>9</v>
      </c>
      <c r="J22" s="272">
        <v>3</v>
      </c>
      <c r="K22" s="37">
        <v>3</v>
      </c>
      <c r="L22" s="272">
        <v>3</v>
      </c>
      <c r="M22" s="37">
        <v>3</v>
      </c>
      <c r="N22" s="272">
        <v>3</v>
      </c>
      <c r="O22" s="37">
        <v>3</v>
      </c>
      <c r="P22" s="272"/>
      <c r="Q22" s="5"/>
      <c r="R22" s="86">
        <f t="shared" si="1"/>
        <v>9</v>
      </c>
      <c r="S22" s="86">
        <f t="shared" si="1"/>
        <v>9</v>
      </c>
      <c r="T22" s="86">
        <f>S22-R22</f>
        <v>0</v>
      </c>
      <c r="U22" s="63"/>
      <c r="V22" s="5">
        <f>O22/N22*100</f>
        <v>100</v>
      </c>
      <c r="W22" s="5">
        <f>G22/F22*100</f>
        <v>72.940487684352021</v>
      </c>
      <c r="X22" s="5">
        <f>V22/W22*100</f>
        <v>137.09806881569983</v>
      </c>
    </row>
    <row r="23" spans="1:24" ht="22.5" customHeight="1">
      <c r="A23" s="272"/>
      <c r="B23" s="549"/>
      <c r="C23" s="550"/>
      <c r="D23" s="278"/>
      <c r="E23" s="273"/>
      <c r="F23" s="280"/>
      <c r="G23" s="280"/>
      <c r="H23" s="89">
        <f t="shared" si="0"/>
        <v>0</v>
      </c>
      <c r="I23" s="37">
        <f t="shared" si="0"/>
        <v>0</v>
      </c>
      <c r="J23" s="272"/>
      <c r="K23" s="37"/>
      <c r="L23" s="272"/>
      <c r="M23" s="37"/>
      <c r="N23" s="272"/>
      <c r="O23" s="37"/>
      <c r="P23" s="272"/>
      <c r="Q23" s="5"/>
      <c r="R23" s="86"/>
      <c r="S23" s="86"/>
      <c r="T23" s="86"/>
      <c r="U23" s="63"/>
      <c r="V23" s="5"/>
      <c r="W23" s="5"/>
      <c r="X23" s="5"/>
    </row>
    <row r="24" spans="1:24" s="1" customFormat="1" ht="36.75" customHeight="1">
      <c r="A24" s="527" t="s">
        <v>24</v>
      </c>
      <c r="B24" s="528"/>
      <c r="C24" s="529"/>
      <c r="D24" s="273"/>
      <c r="E24" s="273">
        <f>SUM(E19:E23)</f>
        <v>100</v>
      </c>
      <c r="F24" s="281">
        <v>744703</v>
      </c>
      <c r="G24" s="281">
        <v>543190</v>
      </c>
      <c r="H24" s="273">
        <f t="shared" ref="H24:Q24" si="2">SUM(H19:H23)</f>
        <v>15</v>
      </c>
      <c r="I24" s="273">
        <f t="shared" si="2"/>
        <v>11</v>
      </c>
      <c r="J24" s="273">
        <f t="shared" si="2"/>
        <v>4</v>
      </c>
      <c r="K24" s="276">
        <f t="shared" si="2"/>
        <v>4</v>
      </c>
      <c r="L24" s="273">
        <f t="shared" si="2"/>
        <v>6</v>
      </c>
      <c r="M24" s="273">
        <f t="shared" si="2"/>
        <v>4</v>
      </c>
      <c r="N24" s="273">
        <f t="shared" si="2"/>
        <v>5</v>
      </c>
      <c r="O24" s="273">
        <f t="shared" si="2"/>
        <v>3</v>
      </c>
      <c r="P24" s="273">
        <f t="shared" si="2"/>
        <v>0</v>
      </c>
      <c r="Q24" s="18">
        <f t="shared" si="2"/>
        <v>0</v>
      </c>
      <c r="R24" s="87">
        <f t="shared" si="1"/>
        <v>15</v>
      </c>
      <c r="S24" s="87">
        <f t="shared" si="1"/>
        <v>11</v>
      </c>
      <c r="T24" s="87">
        <f>S24-R24</f>
        <v>-4</v>
      </c>
      <c r="U24" s="197"/>
      <c r="V24" s="5">
        <f>O24/N24*100</f>
        <v>60</v>
      </c>
      <c r="W24" s="5">
        <f>G24/F24*100</f>
        <v>72.940487684352021</v>
      </c>
      <c r="X24" s="5">
        <f>V24/W24*100</f>
        <v>82.258841289419905</v>
      </c>
    </row>
    <row r="25" spans="1:24" s="6" customFormat="1" ht="14.25" customHeight="1">
      <c r="F25" s="10"/>
    </row>
    <row r="26" spans="1:24" s="6" customFormat="1" ht="14.25" customHeight="1">
      <c r="B26" s="11" t="s">
        <v>25</v>
      </c>
      <c r="F26" s="10"/>
      <c r="H26" s="6" t="s">
        <v>26</v>
      </c>
    </row>
    <row r="27" spans="1:24">
      <c r="J27" s="88"/>
      <c r="K27" s="88"/>
      <c r="L27" s="88"/>
      <c r="M27" s="88"/>
      <c r="N27" s="88"/>
      <c r="O27" s="88"/>
      <c r="P27" s="88"/>
    </row>
    <row r="28" spans="1:24">
      <c r="J28" s="88"/>
      <c r="K28" s="88"/>
      <c r="L28" s="88"/>
      <c r="M28" s="88"/>
      <c r="N28" s="88"/>
      <c r="O28" s="88"/>
      <c r="P28" s="88"/>
    </row>
    <row r="29" spans="1:24">
      <c r="J29" s="88"/>
      <c r="K29" s="88"/>
      <c r="L29" s="88"/>
      <c r="M29" s="88"/>
      <c r="N29" s="88"/>
      <c r="O29" s="88"/>
      <c r="P29" s="88"/>
    </row>
    <row r="30" spans="1:24">
      <c r="J30" s="88"/>
      <c r="K30" s="88"/>
      <c r="L30" s="88"/>
      <c r="M30" s="88"/>
      <c r="N30" s="88"/>
      <c r="O30" s="88"/>
      <c r="P30" s="88"/>
    </row>
    <row r="31" spans="1:24">
      <c r="J31" s="88"/>
      <c r="K31" s="88"/>
      <c r="L31" s="88"/>
      <c r="M31" s="88"/>
      <c r="N31" s="88"/>
      <c r="O31" s="88"/>
      <c r="P31" s="88"/>
    </row>
    <row r="32" spans="1:24">
      <c r="J32" s="88"/>
      <c r="K32" s="88"/>
      <c r="L32" s="88"/>
      <c r="M32" s="88"/>
      <c r="N32" s="88"/>
      <c r="O32" s="88"/>
      <c r="P32" s="88"/>
    </row>
    <row r="33" spans="10:16">
      <c r="J33" s="88"/>
      <c r="K33" s="88"/>
      <c r="L33" s="88"/>
      <c r="M33" s="88"/>
      <c r="N33" s="88"/>
      <c r="O33" s="88"/>
      <c r="P33" s="88"/>
    </row>
    <row r="34" spans="10:16">
      <c r="J34" s="88"/>
      <c r="K34" s="88"/>
      <c r="L34" s="88"/>
      <c r="M34" s="88"/>
      <c r="N34" s="88"/>
      <c r="O34" s="88"/>
      <c r="P34" s="88"/>
    </row>
    <row r="35" spans="10:16">
      <c r="J35" s="88"/>
      <c r="K35" s="88"/>
      <c r="L35" s="88"/>
      <c r="M35" s="88"/>
      <c r="N35" s="88"/>
      <c r="O35" s="88"/>
      <c r="P35" s="88"/>
    </row>
    <row r="36" spans="10:16">
      <c r="J36" s="88"/>
      <c r="K36" s="88"/>
      <c r="L36" s="88"/>
      <c r="M36" s="88"/>
      <c r="N36" s="88"/>
      <c r="O36" s="88"/>
      <c r="P36" s="88"/>
    </row>
    <row r="37" spans="10:16">
      <c r="J37" s="88"/>
      <c r="K37" s="88"/>
      <c r="L37" s="88"/>
      <c r="M37" s="88"/>
      <c r="N37" s="88"/>
      <c r="O37" s="88"/>
      <c r="P37" s="88"/>
    </row>
    <row r="38" spans="10:16">
      <c r="J38" s="88"/>
      <c r="K38" s="88"/>
      <c r="L38" s="88"/>
      <c r="M38" s="88"/>
      <c r="N38" s="88"/>
      <c r="O38" s="88"/>
      <c r="P38" s="88"/>
    </row>
    <row r="39" spans="10:16">
      <c r="J39" s="88"/>
      <c r="K39" s="88"/>
      <c r="L39" s="88"/>
      <c r="M39" s="88"/>
      <c r="N39" s="88"/>
      <c r="O39" s="88"/>
      <c r="P39" s="88"/>
    </row>
    <row r="40" spans="10:16">
      <c r="J40" s="88"/>
      <c r="K40" s="88"/>
      <c r="L40" s="88"/>
      <c r="M40" s="88"/>
      <c r="N40" s="88"/>
      <c r="O40" s="88"/>
      <c r="P40" s="88"/>
    </row>
    <row r="41" spans="10:16">
      <c r="J41" s="88"/>
      <c r="K41" s="88"/>
      <c r="L41" s="88"/>
      <c r="M41" s="88"/>
      <c r="N41" s="88"/>
      <c r="O41" s="88"/>
      <c r="P41" s="88"/>
    </row>
    <row r="42" spans="10:16">
      <c r="J42" s="88"/>
      <c r="K42" s="88"/>
      <c r="L42" s="88"/>
      <c r="M42" s="88"/>
      <c r="N42" s="88"/>
      <c r="O42" s="88"/>
      <c r="P42" s="88"/>
    </row>
    <row r="43" spans="10:16">
      <c r="J43" s="88"/>
      <c r="K43" s="88"/>
      <c r="L43" s="88"/>
      <c r="M43" s="88"/>
      <c r="N43" s="88"/>
      <c r="O43" s="88"/>
      <c r="P43" s="88"/>
    </row>
    <row r="44" spans="10:16">
      <c r="J44" s="88"/>
      <c r="K44" s="88"/>
      <c r="L44" s="88"/>
      <c r="M44" s="88"/>
      <c r="N44" s="88"/>
      <c r="O44" s="88"/>
      <c r="P44" s="88"/>
    </row>
  </sheetData>
  <sheetProtection sheet="1" objects="1" scenarios="1"/>
  <mergeCells count="28">
    <mergeCell ref="A6:X6"/>
    <mergeCell ref="A1:X1"/>
    <mergeCell ref="A2:X2"/>
    <mergeCell ref="A3:X3"/>
    <mergeCell ref="A4:X4"/>
    <mergeCell ref="A5:X5"/>
    <mergeCell ref="V17:X17"/>
    <mergeCell ref="B18:C18"/>
    <mergeCell ref="A7:X7"/>
    <mergeCell ref="A15:U15"/>
    <mergeCell ref="A16:U16"/>
    <mergeCell ref="A17:C17"/>
    <mergeCell ref="D17:D18"/>
    <mergeCell ref="E17:E18"/>
    <mergeCell ref="F17:G17"/>
    <mergeCell ref="H17:I17"/>
    <mergeCell ref="J17:K17"/>
    <mergeCell ref="L17:M17"/>
    <mergeCell ref="A24:C24"/>
    <mergeCell ref="N17:O17"/>
    <mergeCell ref="P17:Q17"/>
    <mergeCell ref="R17:T17"/>
    <mergeCell ref="U17:U18"/>
    <mergeCell ref="B19:C19"/>
    <mergeCell ref="B20:C20"/>
    <mergeCell ref="B21:C21"/>
    <mergeCell ref="B22:C22"/>
    <mergeCell ref="B23:C23"/>
  </mergeCells>
  <printOptions horizontalCentered="1"/>
  <pageMargins left="0.11811023622047245" right="0.11811023622047245" top="0.74803149606299213" bottom="0.55118110236220474" header="0.31496062992125984" footer="0.31496062992125984"/>
  <pageSetup scale="7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opLeftCell="C3" workbookViewId="0">
      <selection activeCell="N29" sqref="N29"/>
    </sheetView>
  </sheetViews>
  <sheetFormatPr baseColWidth="10" defaultRowHeight="12.75"/>
  <cols>
    <col min="1" max="1" width="10.28515625" style="177" customWidth="1"/>
    <col min="2" max="2" width="6.28515625" style="177" customWidth="1"/>
    <col min="3" max="3" width="40.7109375" style="177" customWidth="1"/>
    <col min="4" max="4" width="11.42578125" style="177"/>
    <col min="5" max="7" width="13.7109375" style="177" customWidth="1"/>
    <col min="8" max="10" width="13.7109375" style="177" hidden="1" customWidth="1"/>
    <col min="11" max="11" width="9.28515625" style="177" hidden="1" customWidth="1"/>
    <col min="12" max="12" width="10" style="177" hidden="1" customWidth="1"/>
    <col min="13" max="13" width="9.28515625" style="177" hidden="1" customWidth="1"/>
    <col min="14" max="14" width="9.85546875" style="177" customWidth="1"/>
    <col min="15" max="15" width="9.28515625" style="177" customWidth="1"/>
    <col min="16" max="17" width="9.28515625" style="177" hidden="1" customWidth="1"/>
    <col min="18" max="20" width="9.28515625" style="177" customWidth="1"/>
    <col min="21" max="21" width="21.85546875" style="181" customWidth="1"/>
    <col min="22" max="24" width="8.85546875" style="177" customWidth="1"/>
    <col min="25" max="16384" width="11.42578125" style="177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0" t="s">
        <v>49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</row>
    <row r="5" spans="1:24" hidden="1">
      <c r="A5" s="380" t="s">
        <v>51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</row>
    <row r="6" spans="1:24">
      <c r="A6" s="380" t="s">
        <v>50</v>
      </c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380"/>
      <c r="X6" s="380"/>
    </row>
    <row r="7" spans="1:24" hidden="1">
      <c r="A7" s="380" t="s">
        <v>59</v>
      </c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159" t="s">
        <v>427</v>
      </c>
      <c r="B9" s="160">
        <v>171</v>
      </c>
      <c r="C9" s="161" t="s">
        <v>890</v>
      </c>
      <c r="D9" s="16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159" t="s">
        <v>0</v>
      </c>
      <c r="B10" s="160">
        <v>11</v>
      </c>
      <c r="C10" s="161" t="s">
        <v>891</v>
      </c>
      <c r="D10" s="167"/>
      <c r="E10" s="179"/>
      <c r="F10" s="179"/>
      <c r="G10" s="179"/>
      <c r="H10" s="179"/>
      <c r="I10" s="179"/>
      <c r="J10" s="179"/>
      <c r="K10" s="179"/>
      <c r="L10" s="180"/>
      <c r="M10" s="180"/>
      <c r="N10" s="180"/>
      <c r="O10" s="180"/>
      <c r="P10" s="180"/>
      <c r="Q10" s="180"/>
    </row>
    <row r="11" spans="1:24">
      <c r="A11" s="159" t="s">
        <v>430</v>
      </c>
      <c r="B11" s="160">
        <v>1</v>
      </c>
      <c r="C11" s="161" t="s">
        <v>892</v>
      </c>
      <c r="D11" s="167"/>
      <c r="E11" s="179"/>
      <c r="F11" s="179"/>
      <c r="G11" s="179"/>
      <c r="H11" s="179"/>
      <c r="I11" s="179"/>
      <c r="J11" s="179"/>
      <c r="K11" s="179"/>
      <c r="L11" s="180"/>
      <c r="M11" s="180"/>
      <c r="N11" s="180"/>
      <c r="O11" s="180"/>
      <c r="P11" s="180"/>
      <c r="Q11" s="180"/>
    </row>
    <row r="12" spans="1:24">
      <c r="A12" s="159" t="s">
        <v>6</v>
      </c>
      <c r="B12" s="163">
        <v>21</v>
      </c>
      <c r="C12" s="161" t="s">
        <v>893</v>
      </c>
      <c r="D12" s="167"/>
      <c r="E12" s="179"/>
      <c r="F12" s="179"/>
      <c r="G12" s="179"/>
      <c r="H12" s="179"/>
      <c r="I12" s="179"/>
      <c r="J12" s="179"/>
      <c r="K12" s="179"/>
      <c r="L12" s="180"/>
      <c r="M12" s="180"/>
      <c r="N12" s="180"/>
      <c r="O12" s="180"/>
      <c r="P12" s="180"/>
      <c r="Q12" s="180"/>
    </row>
    <row r="13" spans="1:24">
      <c r="A13" s="159" t="s">
        <v>416</v>
      </c>
      <c r="B13" s="160">
        <v>1</v>
      </c>
      <c r="C13" s="161" t="s">
        <v>894</v>
      </c>
      <c r="D13" s="167"/>
      <c r="E13" s="179"/>
      <c r="F13" s="179"/>
      <c r="G13" s="179"/>
      <c r="H13" s="179"/>
      <c r="I13" s="179"/>
      <c r="J13" s="179"/>
      <c r="K13" s="179"/>
      <c r="L13" s="180"/>
      <c r="M13" s="180"/>
      <c r="N13" s="180"/>
      <c r="O13" s="180"/>
      <c r="P13" s="180"/>
      <c r="Q13" s="180"/>
    </row>
    <row r="14" spans="1:24">
      <c r="A14" s="179"/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80"/>
      <c r="M14" s="180"/>
      <c r="N14" s="180"/>
      <c r="O14" s="180"/>
      <c r="P14" s="180"/>
      <c r="Q14" s="180"/>
      <c r="X14" s="316"/>
    </row>
    <row r="15" spans="1:24">
      <c r="A15" s="486" t="s">
        <v>3</v>
      </c>
      <c r="B15" s="486"/>
      <c r="C15" s="486"/>
      <c r="D15" s="486"/>
      <c r="E15" s="486"/>
      <c r="F15" s="486"/>
      <c r="G15" s="486"/>
      <c r="H15" s="486"/>
      <c r="I15" s="486"/>
      <c r="J15" s="486"/>
      <c r="K15" s="486"/>
      <c r="L15" s="486"/>
      <c r="M15" s="486"/>
      <c r="N15" s="486"/>
      <c r="O15" s="486"/>
      <c r="P15" s="486"/>
      <c r="Q15" s="486"/>
      <c r="R15" s="486"/>
      <c r="S15" s="486"/>
      <c r="T15" s="486"/>
      <c r="U15" s="486"/>
      <c r="V15" s="486"/>
      <c r="W15" s="486"/>
      <c r="X15" s="486"/>
    </row>
    <row r="16" spans="1:24" ht="25.5" customHeight="1">
      <c r="A16" s="487" t="s">
        <v>895</v>
      </c>
      <c r="B16" s="487"/>
      <c r="C16" s="487"/>
      <c r="D16" s="487"/>
      <c r="E16" s="487"/>
      <c r="F16" s="487"/>
      <c r="G16" s="487"/>
      <c r="H16" s="487"/>
      <c r="I16" s="487"/>
      <c r="J16" s="487"/>
      <c r="K16" s="487"/>
      <c r="L16" s="487"/>
      <c r="M16" s="487"/>
      <c r="N16" s="487"/>
      <c r="O16" s="487"/>
      <c r="P16" s="487"/>
      <c r="Q16" s="487"/>
      <c r="R16" s="487"/>
      <c r="S16" s="487"/>
      <c r="T16" s="487"/>
      <c r="U16" s="487"/>
      <c r="V16" s="487"/>
      <c r="W16" s="487"/>
      <c r="X16" s="487"/>
    </row>
    <row r="17" spans="1:24">
      <c r="A17" s="180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</row>
    <row r="18" spans="1:24" ht="12.75" customHeight="1">
      <c r="A18" s="430" t="s">
        <v>4</v>
      </c>
      <c r="B18" s="443"/>
      <c r="C18" s="431"/>
      <c r="D18" s="436" t="s">
        <v>7</v>
      </c>
      <c r="E18" s="436" t="s">
        <v>17</v>
      </c>
      <c r="F18" s="432" t="s">
        <v>18</v>
      </c>
      <c r="G18" s="434"/>
      <c r="H18" s="432" t="s">
        <v>19</v>
      </c>
      <c r="I18" s="434"/>
      <c r="J18" s="430" t="s">
        <v>13</v>
      </c>
      <c r="K18" s="431"/>
      <c r="L18" s="430" t="s">
        <v>9</v>
      </c>
      <c r="M18" s="431"/>
      <c r="N18" s="430" t="s">
        <v>12</v>
      </c>
      <c r="O18" s="431"/>
      <c r="P18" s="430" t="s">
        <v>14</v>
      </c>
      <c r="Q18" s="431"/>
      <c r="R18" s="397" t="s">
        <v>27</v>
      </c>
      <c r="S18" s="397"/>
      <c r="T18" s="397"/>
      <c r="U18" s="397" t="s">
        <v>28</v>
      </c>
      <c r="V18" s="432" t="s">
        <v>30</v>
      </c>
      <c r="W18" s="433"/>
      <c r="X18" s="434"/>
    </row>
    <row r="19" spans="1:24">
      <c r="A19" s="36" t="s">
        <v>16</v>
      </c>
      <c r="B19" s="397" t="s">
        <v>5</v>
      </c>
      <c r="C19" s="397"/>
      <c r="D19" s="437"/>
      <c r="E19" s="437"/>
      <c r="F19" s="62" t="s">
        <v>20</v>
      </c>
      <c r="G19" s="62" t="s">
        <v>21</v>
      </c>
      <c r="H19" s="62" t="s">
        <v>22</v>
      </c>
      <c r="I19" s="62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62" t="s">
        <v>31</v>
      </c>
      <c r="W19" s="62" t="s">
        <v>32</v>
      </c>
      <c r="X19" s="62" t="s">
        <v>33</v>
      </c>
    </row>
    <row r="20" spans="1:24" ht="45" customHeight="1">
      <c r="A20" s="317">
        <v>1</v>
      </c>
      <c r="B20" s="551" t="s">
        <v>896</v>
      </c>
      <c r="C20" s="552"/>
      <c r="D20" s="318" t="s">
        <v>897</v>
      </c>
      <c r="E20" s="318">
        <v>10</v>
      </c>
      <c r="F20" s="17">
        <f t="shared" ref="F20:F28" si="0">$F$29*E20/100</f>
        <v>665731.4</v>
      </c>
      <c r="G20" s="17">
        <f t="shared" ref="G20:G28" si="1">$G$29*E20/100</f>
        <v>596787.4</v>
      </c>
      <c r="H20" s="182">
        <f>J20+L20+N20+P20</f>
        <v>273</v>
      </c>
      <c r="I20" s="182">
        <f>K20+M20+O20+Q20</f>
        <v>273</v>
      </c>
      <c r="J20" s="317">
        <v>90</v>
      </c>
      <c r="K20" s="183">
        <v>90</v>
      </c>
      <c r="L20" s="317">
        <v>91</v>
      </c>
      <c r="M20" s="182">
        <v>91</v>
      </c>
      <c r="N20" s="317">
        <v>92</v>
      </c>
      <c r="O20" s="182">
        <v>92</v>
      </c>
      <c r="P20" s="317"/>
      <c r="Q20" s="182"/>
      <c r="R20" s="86">
        <f>J20+L20+N20+P20</f>
        <v>273</v>
      </c>
      <c r="S20" s="86">
        <f>K20+M20+O20+Q20</f>
        <v>273</v>
      </c>
      <c r="T20" s="86">
        <f>S20-R20</f>
        <v>0</v>
      </c>
      <c r="U20" s="24"/>
      <c r="V20" s="5">
        <f>O20/N20*100</f>
        <v>100</v>
      </c>
      <c r="W20" s="5">
        <f t="shared" ref="W20:W29" si="2">G20/F20*100</f>
        <v>89.643871387169057</v>
      </c>
      <c r="X20" s="5">
        <f t="shared" ref="X20:X29" si="3">V20/W20*100</f>
        <v>111.5525227241728</v>
      </c>
    </row>
    <row r="21" spans="1:24" ht="45" customHeight="1">
      <c r="A21" s="317">
        <v>2</v>
      </c>
      <c r="B21" s="551" t="s">
        <v>898</v>
      </c>
      <c r="C21" s="552"/>
      <c r="D21" s="318" t="s">
        <v>899</v>
      </c>
      <c r="E21" s="318">
        <v>10</v>
      </c>
      <c r="F21" s="17">
        <f t="shared" si="0"/>
        <v>665731.4</v>
      </c>
      <c r="G21" s="17">
        <f t="shared" si="1"/>
        <v>596787.4</v>
      </c>
      <c r="H21" s="182">
        <f t="shared" ref="H21:I28" si="4">J21+L21+N21+P21</f>
        <v>36</v>
      </c>
      <c r="I21" s="182">
        <f t="shared" si="4"/>
        <v>36</v>
      </c>
      <c r="J21" s="317">
        <v>12</v>
      </c>
      <c r="K21" s="183">
        <v>12</v>
      </c>
      <c r="L21" s="317">
        <v>12</v>
      </c>
      <c r="M21" s="182">
        <v>12</v>
      </c>
      <c r="N21" s="317">
        <v>12</v>
      </c>
      <c r="O21" s="182">
        <v>12</v>
      </c>
      <c r="P21" s="317"/>
      <c r="Q21" s="182"/>
      <c r="R21" s="86">
        <f t="shared" ref="R21:S29" si="5">J21+L21+N21+P21</f>
        <v>36</v>
      </c>
      <c r="S21" s="86">
        <f t="shared" si="5"/>
        <v>36</v>
      </c>
      <c r="T21" s="86">
        <f t="shared" ref="T21:T29" si="6">S21-R21</f>
        <v>0</v>
      </c>
      <c r="U21" s="24"/>
      <c r="V21" s="5">
        <f t="shared" ref="V21:V29" si="7">O21/N21*100</f>
        <v>100</v>
      </c>
      <c r="W21" s="5">
        <f t="shared" si="2"/>
        <v>89.643871387169057</v>
      </c>
      <c r="X21" s="5">
        <f t="shared" si="3"/>
        <v>111.5525227241728</v>
      </c>
    </row>
    <row r="22" spans="1:24" ht="45" customHeight="1">
      <c r="A22" s="317">
        <v>3</v>
      </c>
      <c r="B22" s="551" t="s">
        <v>900</v>
      </c>
      <c r="C22" s="552"/>
      <c r="D22" s="318" t="s">
        <v>43</v>
      </c>
      <c r="E22" s="318">
        <v>10</v>
      </c>
      <c r="F22" s="17">
        <f t="shared" si="0"/>
        <v>665731.4</v>
      </c>
      <c r="G22" s="17">
        <f t="shared" si="1"/>
        <v>596787.4</v>
      </c>
      <c r="H22" s="182">
        <f t="shared" si="4"/>
        <v>36</v>
      </c>
      <c r="I22" s="182">
        <f t="shared" si="4"/>
        <v>36</v>
      </c>
      <c r="J22" s="317">
        <v>12</v>
      </c>
      <c r="K22" s="183">
        <v>12</v>
      </c>
      <c r="L22" s="317">
        <v>12</v>
      </c>
      <c r="M22" s="182">
        <v>12</v>
      </c>
      <c r="N22" s="317">
        <v>12</v>
      </c>
      <c r="O22" s="182">
        <v>12</v>
      </c>
      <c r="P22" s="317"/>
      <c r="Q22" s="182"/>
      <c r="R22" s="86">
        <f t="shared" si="5"/>
        <v>36</v>
      </c>
      <c r="S22" s="86">
        <f t="shared" si="5"/>
        <v>36</v>
      </c>
      <c r="T22" s="86">
        <f t="shared" si="6"/>
        <v>0</v>
      </c>
      <c r="U22" s="24"/>
      <c r="V22" s="5">
        <f t="shared" si="7"/>
        <v>100</v>
      </c>
      <c r="W22" s="5">
        <f t="shared" si="2"/>
        <v>89.643871387169057</v>
      </c>
      <c r="X22" s="5">
        <f t="shared" si="3"/>
        <v>111.5525227241728</v>
      </c>
    </row>
    <row r="23" spans="1:24" ht="38.25" customHeight="1">
      <c r="A23" s="317">
        <v>4</v>
      </c>
      <c r="B23" s="551" t="s">
        <v>901</v>
      </c>
      <c r="C23" s="552"/>
      <c r="D23" s="318" t="s">
        <v>43</v>
      </c>
      <c r="E23" s="318">
        <v>10</v>
      </c>
      <c r="F23" s="17">
        <f t="shared" si="0"/>
        <v>665731.4</v>
      </c>
      <c r="G23" s="17">
        <f t="shared" si="1"/>
        <v>596787.4</v>
      </c>
      <c r="H23" s="182">
        <f t="shared" si="4"/>
        <v>9</v>
      </c>
      <c r="I23" s="182">
        <f t="shared" si="4"/>
        <v>9</v>
      </c>
      <c r="J23" s="317">
        <v>3</v>
      </c>
      <c r="K23" s="183">
        <v>3</v>
      </c>
      <c r="L23" s="317">
        <v>3</v>
      </c>
      <c r="M23" s="182">
        <v>3</v>
      </c>
      <c r="N23" s="317">
        <v>3</v>
      </c>
      <c r="O23" s="182">
        <v>3</v>
      </c>
      <c r="P23" s="317"/>
      <c r="Q23" s="182"/>
      <c r="R23" s="86">
        <f t="shared" si="5"/>
        <v>9</v>
      </c>
      <c r="S23" s="86">
        <f t="shared" si="5"/>
        <v>9</v>
      </c>
      <c r="T23" s="86">
        <f t="shared" si="6"/>
        <v>0</v>
      </c>
      <c r="U23" s="24"/>
      <c r="V23" s="5">
        <f t="shared" si="7"/>
        <v>100</v>
      </c>
      <c r="W23" s="5">
        <f t="shared" si="2"/>
        <v>89.643871387169057</v>
      </c>
      <c r="X23" s="5">
        <f t="shared" si="3"/>
        <v>111.5525227241728</v>
      </c>
    </row>
    <row r="24" spans="1:24" ht="45" customHeight="1">
      <c r="A24" s="317">
        <v>5</v>
      </c>
      <c r="B24" s="551" t="s">
        <v>902</v>
      </c>
      <c r="C24" s="552"/>
      <c r="D24" s="318" t="s">
        <v>43</v>
      </c>
      <c r="E24" s="318">
        <v>20</v>
      </c>
      <c r="F24" s="17">
        <f t="shared" si="0"/>
        <v>1331462.8</v>
      </c>
      <c r="G24" s="17">
        <f t="shared" si="1"/>
        <v>1193574.8</v>
      </c>
      <c r="H24" s="182">
        <f t="shared" si="4"/>
        <v>9</v>
      </c>
      <c r="I24" s="182">
        <f t="shared" si="4"/>
        <v>18</v>
      </c>
      <c r="J24" s="317">
        <v>3</v>
      </c>
      <c r="K24" s="183">
        <v>3</v>
      </c>
      <c r="L24" s="317">
        <v>3</v>
      </c>
      <c r="M24" s="182">
        <v>12</v>
      </c>
      <c r="N24" s="317">
        <v>3</v>
      </c>
      <c r="O24" s="182">
        <v>3</v>
      </c>
      <c r="P24" s="317"/>
      <c r="Q24" s="182"/>
      <c r="R24" s="86">
        <f t="shared" si="5"/>
        <v>9</v>
      </c>
      <c r="S24" s="86">
        <f t="shared" si="5"/>
        <v>18</v>
      </c>
      <c r="T24" s="86">
        <f t="shared" si="6"/>
        <v>9</v>
      </c>
      <c r="U24" s="24"/>
      <c r="V24" s="5">
        <f t="shared" si="7"/>
        <v>100</v>
      </c>
      <c r="W24" s="5">
        <f t="shared" si="2"/>
        <v>89.643871387169057</v>
      </c>
      <c r="X24" s="5">
        <f t="shared" si="3"/>
        <v>111.5525227241728</v>
      </c>
    </row>
    <row r="25" spans="1:24" ht="45" customHeight="1">
      <c r="A25" s="317">
        <v>6</v>
      </c>
      <c r="B25" s="551" t="s">
        <v>903</v>
      </c>
      <c r="C25" s="552"/>
      <c r="D25" s="318" t="s">
        <v>43</v>
      </c>
      <c r="E25" s="318">
        <v>10</v>
      </c>
      <c r="F25" s="17">
        <f t="shared" si="0"/>
        <v>665731.4</v>
      </c>
      <c r="G25" s="17">
        <f t="shared" si="1"/>
        <v>596787.4</v>
      </c>
      <c r="H25" s="182">
        <f t="shared" si="4"/>
        <v>36</v>
      </c>
      <c r="I25" s="182">
        <f t="shared" si="4"/>
        <v>27</v>
      </c>
      <c r="J25" s="317">
        <v>12</v>
      </c>
      <c r="K25" s="183">
        <v>12</v>
      </c>
      <c r="L25" s="317">
        <v>12</v>
      </c>
      <c r="M25" s="182">
        <v>3</v>
      </c>
      <c r="N25" s="317">
        <v>12</v>
      </c>
      <c r="O25" s="182">
        <v>12</v>
      </c>
      <c r="P25" s="317"/>
      <c r="Q25" s="182"/>
      <c r="R25" s="86">
        <f t="shared" si="5"/>
        <v>36</v>
      </c>
      <c r="S25" s="86">
        <f t="shared" si="5"/>
        <v>27</v>
      </c>
      <c r="T25" s="86">
        <f t="shared" si="6"/>
        <v>-9</v>
      </c>
      <c r="U25" s="24"/>
      <c r="V25" s="5">
        <f t="shared" si="7"/>
        <v>100</v>
      </c>
      <c r="W25" s="5">
        <f t="shared" si="2"/>
        <v>89.643871387169057</v>
      </c>
      <c r="X25" s="5">
        <f t="shared" si="3"/>
        <v>111.5525227241728</v>
      </c>
    </row>
    <row r="26" spans="1:24" ht="45" customHeight="1">
      <c r="A26" s="317">
        <v>7</v>
      </c>
      <c r="B26" s="551" t="s">
        <v>904</v>
      </c>
      <c r="C26" s="552"/>
      <c r="D26" s="318" t="s">
        <v>897</v>
      </c>
      <c r="E26" s="318">
        <v>10</v>
      </c>
      <c r="F26" s="17">
        <f t="shared" si="0"/>
        <v>665731.4</v>
      </c>
      <c r="G26" s="17">
        <f t="shared" si="1"/>
        <v>596787.4</v>
      </c>
      <c r="H26" s="182">
        <f t="shared" si="4"/>
        <v>9</v>
      </c>
      <c r="I26" s="182">
        <f t="shared" si="4"/>
        <v>9</v>
      </c>
      <c r="J26" s="317">
        <v>3</v>
      </c>
      <c r="K26" s="183">
        <v>3</v>
      </c>
      <c r="L26" s="317">
        <v>3</v>
      </c>
      <c r="M26" s="182">
        <v>3</v>
      </c>
      <c r="N26" s="317">
        <v>3</v>
      </c>
      <c r="O26" s="182">
        <v>3</v>
      </c>
      <c r="P26" s="317"/>
      <c r="Q26" s="182"/>
      <c r="R26" s="86">
        <f t="shared" si="5"/>
        <v>9</v>
      </c>
      <c r="S26" s="86">
        <f t="shared" si="5"/>
        <v>9</v>
      </c>
      <c r="T26" s="86">
        <f t="shared" si="6"/>
        <v>0</v>
      </c>
      <c r="U26" s="24"/>
      <c r="V26" s="5">
        <f t="shared" si="7"/>
        <v>100</v>
      </c>
      <c r="W26" s="5">
        <f t="shared" si="2"/>
        <v>89.643871387169057</v>
      </c>
      <c r="X26" s="5">
        <f t="shared" si="3"/>
        <v>111.5525227241728</v>
      </c>
    </row>
    <row r="27" spans="1:24" ht="45" customHeight="1">
      <c r="A27" s="317">
        <v>8</v>
      </c>
      <c r="B27" s="551" t="s">
        <v>905</v>
      </c>
      <c r="C27" s="552"/>
      <c r="D27" s="318" t="s">
        <v>43</v>
      </c>
      <c r="E27" s="318">
        <v>10</v>
      </c>
      <c r="F27" s="17">
        <f t="shared" si="0"/>
        <v>665731.4</v>
      </c>
      <c r="G27" s="17">
        <f t="shared" si="1"/>
        <v>596787.4</v>
      </c>
      <c r="H27" s="182">
        <f t="shared" si="4"/>
        <v>9</v>
      </c>
      <c r="I27" s="182">
        <f t="shared" si="4"/>
        <v>9</v>
      </c>
      <c r="J27" s="317">
        <v>3</v>
      </c>
      <c r="K27" s="183">
        <v>3</v>
      </c>
      <c r="L27" s="317">
        <v>3</v>
      </c>
      <c r="M27" s="182">
        <v>3</v>
      </c>
      <c r="N27" s="317">
        <v>3</v>
      </c>
      <c r="O27" s="182">
        <v>3</v>
      </c>
      <c r="P27" s="317"/>
      <c r="Q27" s="182"/>
      <c r="R27" s="86">
        <f t="shared" si="5"/>
        <v>9</v>
      </c>
      <c r="S27" s="86">
        <f t="shared" si="5"/>
        <v>9</v>
      </c>
      <c r="T27" s="86">
        <f t="shared" si="6"/>
        <v>0</v>
      </c>
      <c r="U27" s="24"/>
      <c r="V27" s="5">
        <f t="shared" si="7"/>
        <v>100</v>
      </c>
      <c r="W27" s="5">
        <f t="shared" si="2"/>
        <v>89.643871387169057</v>
      </c>
      <c r="X27" s="5">
        <f t="shared" si="3"/>
        <v>111.5525227241728</v>
      </c>
    </row>
    <row r="28" spans="1:24" ht="45" customHeight="1">
      <c r="A28" s="317">
        <v>9</v>
      </c>
      <c r="B28" s="551" t="s">
        <v>906</v>
      </c>
      <c r="C28" s="552"/>
      <c r="D28" s="318" t="s">
        <v>43</v>
      </c>
      <c r="E28" s="318">
        <v>10</v>
      </c>
      <c r="F28" s="17">
        <f t="shared" si="0"/>
        <v>665731.4</v>
      </c>
      <c r="G28" s="17">
        <f t="shared" si="1"/>
        <v>596787.4</v>
      </c>
      <c r="H28" s="182">
        <f t="shared" si="4"/>
        <v>9</v>
      </c>
      <c r="I28" s="182">
        <f t="shared" si="4"/>
        <v>9</v>
      </c>
      <c r="J28" s="318">
        <v>3</v>
      </c>
      <c r="K28" s="18">
        <v>3</v>
      </c>
      <c r="L28" s="318">
        <v>3</v>
      </c>
      <c r="M28" s="18">
        <v>3</v>
      </c>
      <c r="N28" s="318">
        <v>3</v>
      </c>
      <c r="O28" s="18">
        <v>3</v>
      </c>
      <c r="P28" s="318"/>
      <c r="Q28" s="18"/>
      <c r="R28" s="86">
        <f t="shared" si="5"/>
        <v>9</v>
      </c>
      <c r="S28" s="86">
        <f t="shared" si="5"/>
        <v>9</v>
      </c>
      <c r="T28" s="86">
        <f t="shared" si="6"/>
        <v>0</v>
      </c>
      <c r="U28" s="49"/>
      <c r="V28" s="5">
        <f t="shared" si="7"/>
        <v>100</v>
      </c>
      <c r="W28" s="5">
        <f t="shared" si="2"/>
        <v>89.643871387169057</v>
      </c>
      <c r="X28" s="5">
        <f t="shared" si="3"/>
        <v>111.5525227241728</v>
      </c>
    </row>
    <row r="29" spans="1:24" s="1" customFormat="1" ht="36.75" customHeight="1">
      <c r="A29" s="390" t="s">
        <v>24</v>
      </c>
      <c r="B29" s="391"/>
      <c r="C29" s="392"/>
      <c r="D29" s="18"/>
      <c r="E29" s="18">
        <f>SUM(E20:E28)</f>
        <v>100</v>
      </c>
      <c r="F29" s="39">
        <v>6657314</v>
      </c>
      <c r="G29" s="39">
        <v>5967874</v>
      </c>
      <c r="H29" s="18">
        <f t="shared" ref="H29:Q29" si="8">SUM(H20:H28)</f>
        <v>426</v>
      </c>
      <c r="I29" s="18">
        <f t="shared" si="8"/>
        <v>426</v>
      </c>
      <c r="J29" s="18">
        <f t="shared" si="8"/>
        <v>141</v>
      </c>
      <c r="K29" s="18">
        <f t="shared" si="8"/>
        <v>141</v>
      </c>
      <c r="L29" s="18">
        <f t="shared" si="8"/>
        <v>142</v>
      </c>
      <c r="M29" s="18">
        <f t="shared" si="8"/>
        <v>142</v>
      </c>
      <c r="N29" s="18">
        <f t="shared" si="8"/>
        <v>143</v>
      </c>
      <c r="O29" s="18">
        <f t="shared" si="8"/>
        <v>143</v>
      </c>
      <c r="P29" s="18">
        <f t="shared" si="8"/>
        <v>0</v>
      </c>
      <c r="Q29" s="18">
        <f t="shared" si="8"/>
        <v>0</v>
      </c>
      <c r="R29" s="87">
        <f t="shared" si="5"/>
        <v>426</v>
      </c>
      <c r="S29" s="87">
        <f t="shared" si="5"/>
        <v>426</v>
      </c>
      <c r="T29" s="87">
        <f t="shared" si="6"/>
        <v>0</v>
      </c>
      <c r="U29" s="87"/>
      <c r="V29" s="5">
        <f t="shared" si="7"/>
        <v>100</v>
      </c>
      <c r="W29" s="5">
        <f t="shared" si="2"/>
        <v>89.643871387169057</v>
      </c>
      <c r="X29" s="5">
        <f t="shared" si="3"/>
        <v>111.5525227241728</v>
      </c>
    </row>
    <row r="30" spans="1:24" s="6" customFormat="1" ht="14.25" customHeight="1">
      <c r="F30" s="319"/>
      <c r="U30" s="174"/>
    </row>
    <row r="31" spans="1:24" s="6" customFormat="1" ht="14.25" customHeight="1">
      <c r="B31" s="11" t="s">
        <v>25</v>
      </c>
      <c r="F31" s="319"/>
      <c r="H31" s="6" t="s">
        <v>26</v>
      </c>
      <c r="U31" s="174"/>
    </row>
  </sheetData>
  <sheetProtection sheet="1" objects="1" scenarios="1"/>
  <mergeCells count="32">
    <mergeCell ref="A6:X6"/>
    <mergeCell ref="A1:X1"/>
    <mergeCell ref="A2:X2"/>
    <mergeCell ref="A3:X3"/>
    <mergeCell ref="A4:X4"/>
    <mergeCell ref="A5:X5"/>
    <mergeCell ref="B19:C19"/>
    <mergeCell ref="A7:X7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N18:O18"/>
    <mergeCell ref="P18:Q18"/>
    <mergeCell ref="R18:T18"/>
    <mergeCell ref="U18:U19"/>
    <mergeCell ref="V18:X18"/>
    <mergeCell ref="B26:C26"/>
    <mergeCell ref="B27:C27"/>
    <mergeCell ref="B28:C28"/>
    <mergeCell ref="A29:C29"/>
    <mergeCell ref="B20:C20"/>
    <mergeCell ref="B21:C21"/>
    <mergeCell ref="B22:C22"/>
    <mergeCell ref="B23:C23"/>
    <mergeCell ref="B24:C24"/>
    <mergeCell ref="B25:C25"/>
  </mergeCells>
  <printOptions horizontalCentered="1"/>
  <pageMargins left="0.11811023622047245" right="0.11811023622047245" top="0.74803149606299213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topLeftCell="C22" workbookViewId="0">
      <selection activeCell="W32" sqref="W32"/>
    </sheetView>
  </sheetViews>
  <sheetFormatPr baseColWidth="10" defaultRowHeight="12.75"/>
  <cols>
    <col min="1" max="1" width="10.5703125" style="177" customWidth="1"/>
    <col min="2" max="2" width="8.28515625" style="177" customWidth="1"/>
    <col min="3" max="3" width="40.7109375" style="177" customWidth="1"/>
    <col min="4" max="5" width="11.42578125" style="177"/>
    <col min="6" max="6" width="14.42578125" style="177" customWidth="1"/>
    <col min="7" max="7" width="12.7109375" style="177" customWidth="1"/>
    <col min="8" max="8" width="10.7109375" style="177" hidden="1" customWidth="1"/>
    <col min="9" max="13" width="9.28515625" style="177" hidden="1" customWidth="1"/>
    <col min="14" max="15" width="9.28515625" style="177" customWidth="1"/>
    <col min="16" max="17" width="9.28515625" style="177" hidden="1" customWidth="1"/>
    <col min="18" max="20" width="9.28515625" style="177" customWidth="1"/>
    <col min="21" max="21" width="17.140625" style="177" customWidth="1"/>
    <col min="22" max="24" width="8.85546875" style="177" customWidth="1"/>
    <col min="25" max="16384" width="11.42578125" style="177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159" t="s">
        <v>427</v>
      </c>
      <c r="B9" s="160">
        <v>171</v>
      </c>
      <c r="C9" s="161" t="s">
        <v>890</v>
      </c>
      <c r="D9" s="16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159" t="s">
        <v>0</v>
      </c>
      <c r="B10" s="160">
        <v>11</v>
      </c>
      <c r="C10" s="161" t="s">
        <v>891</v>
      </c>
      <c r="D10" s="167"/>
      <c r="E10" s="179"/>
      <c r="F10" s="179"/>
      <c r="G10" s="179"/>
      <c r="H10" s="179"/>
      <c r="I10" s="179"/>
      <c r="J10" s="179"/>
      <c r="K10" s="179"/>
      <c r="L10" s="180"/>
      <c r="M10" s="180"/>
      <c r="N10" s="180"/>
      <c r="O10" s="180"/>
      <c r="P10" s="180"/>
      <c r="Q10" s="180"/>
    </row>
    <row r="11" spans="1:24">
      <c r="A11" s="159" t="s">
        <v>430</v>
      </c>
      <c r="B11" s="160">
        <v>2</v>
      </c>
      <c r="C11" s="161" t="s">
        <v>918</v>
      </c>
      <c r="D11" s="167"/>
      <c r="E11" s="179"/>
      <c r="F11" s="179"/>
      <c r="G11" s="179"/>
      <c r="H11" s="179"/>
      <c r="I11" s="179"/>
      <c r="J11" s="179"/>
      <c r="K11" s="179"/>
      <c r="L11" s="180"/>
      <c r="M11" s="180"/>
      <c r="N11" s="180"/>
      <c r="O11" s="180"/>
      <c r="P11" s="180"/>
      <c r="Q11" s="180"/>
    </row>
    <row r="12" spans="1:24">
      <c r="A12" s="159" t="s">
        <v>6</v>
      </c>
      <c r="B12" s="163">
        <v>21</v>
      </c>
      <c r="C12" s="161" t="s">
        <v>893</v>
      </c>
      <c r="D12" s="167"/>
      <c r="E12" s="179"/>
      <c r="F12" s="179"/>
      <c r="G12" s="179"/>
      <c r="H12" s="179"/>
      <c r="I12" s="179"/>
      <c r="J12" s="179"/>
      <c r="K12" s="179"/>
      <c r="L12" s="180"/>
      <c r="M12" s="180"/>
      <c r="N12" s="180"/>
      <c r="O12" s="180"/>
      <c r="P12" s="180"/>
      <c r="Q12" s="180"/>
    </row>
    <row r="13" spans="1:24">
      <c r="A13" s="159" t="s">
        <v>416</v>
      </c>
      <c r="B13" s="160">
        <v>4</v>
      </c>
      <c r="C13" s="161" t="s">
        <v>924</v>
      </c>
      <c r="D13" s="167"/>
      <c r="E13" s="179"/>
      <c r="F13" s="179"/>
      <c r="G13" s="179"/>
      <c r="H13" s="179"/>
      <c r="I13" s="179"/>
      <c r="J13" s="179"/>
      <c r="K13" s="179"/>
      <c r="L13" s="180"/>
      <c r="M13" s="180"/>
      <c r="N13" s="180"/>
      <c r="O13" s="180"/>
      <c r="P13" s="180"/>
      <c r="Q13" s="180"/>
    </row>
    <row r="14" spans="1:24">
      <c r="A14" s="179"/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80"/>
      <c r="M14" s="180"/>
      <c r="N14" s="180"/>
      <c r="O14" s="180"/>
      <c r="P14" s="180"/>
      <c r="Q14" s="180"/>
      <c r="U14" s="181"/>
      <c r="W14" s="553"/>
      <c r="X14" s="553"/>
    </row>
    <row r="15" spans="1:24">
      <c r="A15" s="484" t="s">
        <v>3</v>
      </c>
      <c r="B15" s="484"/>
      <c r="C15" s="484"/>
      <c r="D15" s="484"/>
      <c r="E15" s="484"/>
      <c r="F15" s="484"/>
      <c r="G15" s="484"/>
      <c r="H15" s="484"/>
      <c r="I15" s="484"/>
      <c r="J15" s="484"/>
      <c r="K15" s="484"/>
      <c r="L15" s="484"/>
      <c r="M15" s="484"/>
      <c r="N15" s="484"/>
      <c r="O15" s="484"/>
      <c r="P15" s="484"/>
      <c r="Q15" s="484"/>
      <c r="R15" s="484"/>
      <c r="S15" s="484"/>
      <c r="T15" s="484"/>
      <c r="U15" s="484"/>
      <c r="V15" s="484"/>
      <c r="W15" s="484"/>
      <c r="X15" s="484"/>
    </row>
    <row r="16" spans="1:24" ht="25.5" customHeight="1">
      <c r="A16" s="485" t="s">
        <v>925</v>
      </c>
      <c r="B16" s="485"/>
      <c r="C16" s="485"/>
      <c r="D16" s="485"/>
      <c r="E16" s="485"/>
      <c r="F16" s="485"/>
      <c r="G16" s="485"/>
      <c r="H16" s="485"/>
      <c r="I16" s="485"/>
      <c r="J16" s="485"/>
      <c r="K16" s="485"/>
      <c r="L16" s="485"/>
      <c r="M16" s="485"/>
      <c r="N16" s="485"/>
      <c r="O16" s="485"/>
      <c r="P16" s="485"/>
      <c r="Q16" s="485"/>
      <c r="R16" s="485"/>
      <c r="S16" s="485"/>
      <c r="T16" s="485"/>
      <c r="U16" s="485"/>
      <c r="V16" s="485"/>
      <c r="W16" s="485"/>
      <c r="X16" s="485"/>
    </row>
    <row r="17" spans="1:24">
      <c r="A17" s="180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56.25" customHeight="1">
      <c r="A20" s="317">
        <v>1</v>
      </c>
      <c r="B20" s="551" t="s">
        <v>926</v>
      </c>
      <c r="C20" s="552"/>
      <c r="D20" s="318" t="s">
        <v>43</v>
      </c>
      <c r="E20" s="318">
        <v>30</v>
      </c>
      <c r="F20" s="17">
        <f t="shared" ref="F20:F25" si="0">$F$26*E20/100</f>
        <v>25552794.600000001</v>
      </c>
      <c r="G20" s="17">
        <f t="shared" ref="G20:G25" si="1">$G$26*E20/100</f>
        <v>22766432.399999999</v>
      </c>
      <c r="H20" s="182">
        <f>J20+L20+N20+P20</f>
        <v>36</v>
      </c>
      <c r="I20" s="182">
        <f>K20+M20+O20+Q20</f>
        <v>36</v>
      </c>
      <c r="J20" s="317">
        <v>12</v>
      </c>
      <c r="K20" s="183">
        <v>12</v>
      </c>
      <c r="L20" s="317">
        <v>12</v>
      </c>
      <c r="M20" s="182">
        <v>12</v>
      </c>
      <c r="N20" s="317">
        <v>12</v>
      </c>
      <c r="O20" s="182">
        <v>12</v>
      </c>
      <c r="P20" s="317"/>
      <c r="Q20" s="182"/>
      <c r="R20" s="86">
        <f>J20+L20+N20+P20</f>
        <v>36</v>
      </c>
      <c r="S20" s="86">
        <f>K20+M20+O20+Q20</f>
        <v>36</v>
      </c>
      <c r="T20" s="86">
        <f>S20-R20</f>
        <v>0</v>
      </c>
      <c r="U20" s="24"/>
      <c r="V20" s="5">
        <f>O20/N20*100</f>
        <v>100</v>
      </c>
      <c r="W20" s="5">
        <f t="shared" ref="W20:W26" si="2">G20/F20*100</f>
        <v>89.095665489362943</v>
      </c>
      <c r="X20" s="5">
        <f t="shared" ref="X20:X26" si="3">V20/W20*100</f>
        <v>112.2389057321076</v>
      </c>
    </row>
    <row r="21" spans="1:24" ht="56.25" customHeight="1">
      <c r="A21" s="317">
        <v>2</v>
      </c>
      <c r="B21" s="551" t="s">
        <v>927</v>
      </c>
      <c r="C21" s="552"/>
      <c r="D21" s="318" t="s">
        <v>43</v>
      </c>
      <c r="E21" s="318">
        <v>20</v>
      </c>
      <c r="F21" s="17">
        <f t="shared" si="0"/>
        <v>17035196.399999999</v>
      </c>
      <c r="G21" s="17">
        <f t="shared" si="1"/>
        <v>15177621.6</v>
      </c>
      <c r="H21" s="182">
        <f t="shared" ref="H21:I25" si="4">J21+L21+N21+P21</f>
        <v>36</v>
      </c>
      <c r="I21" s="182">
        <f t="shared" si="4"/>
        <v>36</v>
      </c>
      <c r="J21" s="317">
        <v>12</v>
      </c>
      <c r="K21" s="183">
        <v>12</v>
      </c>
      <c r="L21" s="317">
        <v>12</v>
      </c>
      <c r="M21" s="182">
        <v>12</v>
      </c>
      <c r="N21" s="317">
        <v>12</v>
      </c>
      <c r="O21" s="182">
        <v>12</v>
      </c>
      <c r="P21" s="317"/>
      <c r="Q21" s="182"/>
      <c r="R21" s="86">
        <f t="shared" ref="R21:S26" si="5">J21+L21+N21+P21</f>
        <v>36</v>
      </c>
      <c r="S21" s="86">
        <f t="shared" si="5"/>
        <v>36</v>
      </c>
      <c r="T21" s="86">
        <f t="shared" ref="T21:T26" si="6">S21-R21</f>
        <v>0</v>
      </c>
      <c r="U21" s="24"/>
      <c r="V21" s="5">
        <f t="shared" ref="V21:V26" si="7">O21/N21*100</f>
        <v>100</v>
      </c>
      <c r="W21" s="5">
        <f t="shared" si="2"/>
        <v>89.095665489362958</v>
      </c>
      <c r="X21" s="5">
        <f t="shared" si="3"/>
        <v>112.23890573210757</v>
      </c>
    </row>
    <row r="22" spans="1:24" ht="57" customHeight="1">
      <c r="A22" s="317">
        <v>3</v>
      </c>
      <c r="B22" s="551" t="s">
        <v>928</v>
      </c>
      <c r="C22" s="552"/>
      <c r="D22" s="318" t="s">
        <v>43</v>
      </c>
      <c r="E22" s="318">
        <v>10</v>
      </c>
      <c r="F22" s="17">
        <f t="shared" si="0"/>
        <v>8517598.1999999993</v>
      </c>
      <c r="G22" s="17">
        <f t="shared" si="1"/>
        <v>7588810.7999999998</v>
      </c>
      <c r="H22" s="182">
        <f t="shared" si="4"/>
        <v>36</v>
      </c>
      <c r="I22" s="182">
        <f t="shared" si="4"/>
        <v>36</v>
      </c>
      <c r="J22" s="317">
        <v>12</v>
      </c>
      <c r="K22" s="183">
        <v>12</v>
      </c>
      <c r="L22" s="317">
        <v>12</v>
      </c>
      <c r="M22" s="182">
        <v>12</v>
      </c>
      <c r="N22" s="317">
        <v>12</v>
      </c>
      <c r="O22" s="182">
        <v>12</v>
      </c>
      <c r="P22" s="317"/>
      <c r="Q22" s="182"/>
      <c r="R22" s="86">
        <f t="shared" si="5"/>
        <v>36</v>
      </c>
      <c r="S22" s="86">
        <f t="shared" si="5"/>
        <v>36</v>
      </c>
      <c r="T22" s="86">
        <f t="shared" si="6"/>
        <v>0</v>
      </c>
      <c r="U22" s="24"/>
      <c r="V22" s="5">
        <f t="shared" si="7"/>
        <v>100</v>
      </c>
      <c r="W22" s="5">
        <f t="shared" si="2"/>
        <v>89.095665489362958</v>
      </c>
      <c r="X22" s="5">
        <f t="shared" si="3"/>
        <v>112.23890573210757</v>
      </c>
    </row>
    <row r="23" spans="1:24" ht="56.25" customHeight="1">
      <c r="A23" s="317">
        <v>4</v>
      </c>
      <c r="B23" s="551" t="s">
        <v>929</v>
      </c>
      <c r="C23" s="552"/>
      <c r="D23" s="318" t="s">
        <v>43</v>
      </c>
      <c r="E23" s="318">
        <v>10</v>
      </c>
      <c r="F23" s="17">
        <f t="shared" si="0"/>
        <v>8517598.1999999993</v>
      </c>
      <c r="G23" s="17">
        <f t="shared" si="1"/>
        <v>7588810.7999999998</v>
      </c>
      <c r="H23" s="182">
        <f t="shared" si="4"/>
        <v>9</v>
      </c>
      <c r="I23" s="182">
        <f t="shared" si="4"/>
        <v>9</v>
      </c>
      <c r="J23" s="317">
        <v>3</v>
      </c>
      <c r="K23" s="183">
        <v>3</v>
      </c>
      <c r="L23" s="317">
        <v>3</v>
      </c>
      <c r="M23" s="182">
        <v>3</v>
      </c>
      <c r="N23" s="317">
        <v>3</v>
      </c>
      <c r="O23" s="182">
        <v>3</v>
      </c>
      <c r="P23" s="317"/>
      <c r="Q23" s="182"/>
      <c r="R23" s="86">
        <f t="shared" si="5"/>
        <v>9</v>
      </c>
      <c r="S23" s="86">
        <f t="shared" si="5"/>
        <v>9</v>
      </c>
      <c r="T23" s="86">
        <f t="shared" si="6"/>
        <v>0</v>
      </c>
      <c r="U23" s="24"/>
      <c r="V23" s="5">
        <f t="shared" si="7"/>
        <v>100</v>
      </c>
      <c r="W23" s="5">
        <f t="shared" si="2"/>
        <v>89.095665489362958</v>
      </c>
      <c r="X23" s="5">
        <f t="shared" si="3"/>
        <v>112.23890573210757</v>
      </c>
    </row>
    <row r="24" spans="1:24" ht="56.25" customHeight="1">
      <c r="A24" s="317">
        <v>5</v>
      </c>
      <c r="B24" s="551" t="s">
        <v>930</v>
      </c>
      <c r="C24" s="552"/>
      <c r="D24" s="318" t="s">
        <v>219</v>
      </c>
      <c r="E24" s="318">
        <v>20</v>
      </c>
      <c r="F24" s="17">
        <f t="shared" si="0"/>
        <v>17035196.399999999</v>
      </c>
      <c r="G24" s="17">
        <f t="shared" si="1"/>
        <v>15177621.6</v>
      </c>
      <c r="H24" s="182">
        <f t="shared" si="4"/>
        <v>9</v>
      </c>
      <c r="I24" s="182">
        <f t="shared" si="4"/>
        <v>9</v>
      </c>
      <c r="J24" s="317">
        <v>3</v>
      </c>
      <c r="K24" s="183">
        <v>3</v>
      </c>
      <c r="L24" s="317">
        <v>3</v>
      </c>
      <c r="M24" s="182">
        <v>3</v>
      </c>
      <c r="N24" s="317">
        <v>3</v>
      </c>
      <c r="O24" s="182">
        <v>3</v>
      </c>
      <c r="P24" s="317"/>
      <c r="Q24" s="182"/>
      <c r="R24" s="86">
        <f t="shared" si="5"/>
        <v>9</v>
      </c>
      <c r="S24" s="86">
        <f t="shared" si="5"/>
        <v>9</v>
      </c>
      <c r="T24" s="86">
        <f t="shared" si="6"/>
        <v>0</v>
      </c>
      <c r="U24" s="24"/>
      <c r="V24" s="5">
        <f t="shared" si="7"/>
        <v>100</v>
      </c>
      <c r="W24" s="5">
        <f t="shared" si="2"/>
        <v>89.095665489362958</v>
      </c>
      <c r="X24" s="5">
        <f t="shared" si="3"/>
        <v>112.23890573210757</v>
      </c>
    </row>
    <row r="25" spans="1:24" ht="56.25" customHeight="1">
      <c r="A25" s="317">
        <v>6</v>
      </c>
      <c r="B25" s="551" t="s">
        <v>931</v>
      </c>
      <c r="C25" s="552"/>
      <c r="D25" s="318" t="s">
        <v>43</v>
      </c>
      <c r="E25" s="318">
        <v>10</v>
      </c>
      <c r="F25" s="17">
        <f t="shared" si="0"/>
        <v>8517598.1999999993</v>
      </c>
      <c r="G25" s="17">
        <f t="shared" si="1"/>
        <v>7588810.7999999998</v>
      </c>
      <c r="H25" s="182">
        <f t="shared" si="4"/>
        <v>9</v>
      </c>
      <c r="I25" s="182">
        <f t="shared" si="4"/>
        <v>9</v>
      </c>
      <c r="J25" s="317">
        <v>3</v>
      </c>
      <c r="K25" s="183">
        <v>3</v>
      </c>
      <c r="L25" s="317">
        <v>3</v>
      </c>
      <c r="M25" s="182">
        <v>3</v>
      </c>
      <c r="N25" s="317">
        <v>3</v>
      </c>
      <c r="O25" s="182">
        <v>3</v>
      </c>
      <c r="P25" s="317"/>
      <c r="Q25" s="182"/>
      <c r="R25" s="86">
        <f t="shared" si="5"/>
        <v>9</v>
      </c>
      <c r="S25" s="86">
        <f t="shared" si="5"/>
        <v>9</v>
      </c>
      <c r="T25" s="86">
        <f t="shared" si="6"/>
        <v>0</v>
      </c>
      <c r="U25" s="24"/>
      <c r="V25" s="5">
        <f t="shared" si="7"/>
        <v>100</v>
      </c>
      <c r="W25" s="5">
        <f t="shared" si="2"/>
        <v>89.095665489362958</v>
      </c>
      <c r="X25" s="5">
        <f t="shared" si="3"/>
        <v>112.23890573210757</v>
      </c>
    </row>
    <row r="26" spans="1:24" s="1" customFormat="1" ht="36.75" customHeight="1">
      <c r="A26" s="390" t="s">
        <v>24</v>
      </c>
      <c r="B26" s="391"/>
      <c r="C26" s="392"/>
      <c r="D26" s="18"/>
      <c r="E26" s="18">
        <f>SUM(E20:E25)</f>
        <v>100</v>
      </c>
      <c r="F26" s="19">
        <v>85175982</v>
      </c>
      <c r="G26" s="39">
        <v>75888108</v>
      </c>
      <c r="H26" s="18">
        <f t="shared" ref="H26:Q26" si="8">SUM(H20:H25)</f>
        <v>135</v>
      </c>
      <c r="I26" s="18">
        <f t="shared" si="8"/>
        <v>135</v>
      </c>
      <c r="J26" s="18">
        <f t="shared" si="8"/>
        <v>45</v>
      </c>
      <c r="K26" s="18">
        <f t="shared" si="8"/>
        <v>45</v>
      </c>
      <c r="L26" s="18">
        <f t="shared" si="8"/>
        <v>45</v>
      </c>
      <c r="M26" s="18">
        <f t="shared" si="8"/>
        <v>45</v>
      </c>
      <c r="N26" s="18">
        <f t="shared" si="8"/>
        <v>45</v>
      </c>
      <c r="O26" s="18">
        <f t="shared" si="8"/>
        <v>45</v>
      </c>
      <c r="P26" s="18">
        <f t="shared" si="8"/>
        <v>0</v>
      </c>
      <c r="Q26" s="18">
        <f t="shared" si="8"/>
        <v>0</v>
      </c>
      <c r="R26" s="87">
        <f t="shared" si="5"/>
        <v>135</v>
      </c>
      <c r="S26" s="87">
        <f t="shared" si="5"/>
        <v>135</v>
      </c>
      <c r="T26" s="87">
        <f t="shared" si="6"/>
        <v>0</v>
      </c>
      <c r="U26" s="87"/>
      <c r="V26" s="5">
        <f t="shared" si="7"/>
        <v>100</v>
      </c>
      <c r="W26" s="5">
        <f t="shared" si="2"/>
        <v>89.095665489362958</v>
      </c>
      <c r="X26" s="5">
        <f t="shared" si="3"/>
        <v>112.23890573210757</v>
      </c>
    </row>
    <row r="27" spans="1:24" s="6" customFormat="1" ht="14.25" customHeight="1">
      <c r="F27" s="319"/>
    </row>
    <row r="28" spans="1:24" s="6" customFormat="1" ht="14.25" customHeight="1">
      <c r="B28" s="11" t="s">
        <v>25</v>
      </c>
      <c r="F28" s="319"/>
      <c r="H28" s="6" t="s">
        <v>26</v>
      </c>
    </row>
    <row r="29" spans="1:24">
      <c r="J29" s="185"/>
      <c r="K29" s="185"/>
      <c r="L29" s="185"/>
      <c r="M29" s="185"/>
      <c r="N29" s="185"/>
      <c r="O29" s="185"/>
      <c r="P29" s="185"/>
    </row>
  </sheetData>
  <sheetProtection sheet="1" objects="1" scenarios="1"/>
  <mergeCells count="30">
    <mergeCell ref="A6:X6"/>
    <mergeCell ref="A1:X1"/>
    <mergeCell ref="A2:X2"/>
    <mergeCell ref="A3:X3"/>
    <mergeCell ref="A4:X4"/>
    <mergeCell ref="A5:X5"/>
    <mergeCell ref="V18:X18"/>
    <mergeCell ref="A7:X7"/>
    <mergeCell ref="W14:X14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N18:O18"/>
    <mergeCell ref="P18:Q18"/>
    <mergeCell ref="R18:T18"/>
    <mergeCell ref="U18:U19"/>
    <mergeCell ref="B25:C25"/>
    <mergeCell ref="A26:C26"/>
    <mergeCell ref="B19:C19"/>
    <mergeCell ref="B20:C20"/>
    <mergeCell ref="B21:C21"/>
    <mergeCell ref="B22:C22"/>
    <mergeCell ref="B23:C23"/>
    <mergeCell ref="B24:C24"/>
  </mergeCells>
  <printOptions horizontalCentered="1"/>
  <pageMargins left="0.11811023622047245" right="0.11811023622047245" top="0.74803149606299213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opLeftCell="C16" workbookViewId="0">
      <selection activeCell="R21" sqref="R21"/>
    </sheetView>
  </sheetViews>
  <sheetFormatPr baseColWidth="10" defaultRowHeight="12.75"/>
  <cols>
    <col min="1" max="1" width="10.42578125" style="177" customWidth="1"/>
    <col min="2" max="2" width="7.28515625" style="177" customWidth="1"/>
    <col min="3" max="3" width="40.7109375" style="177" customWidth="1"/>
    <col min="4" max="5" width="11.42578125" style="177"/>
    <col min="6" max="6" width="12.5703125" style="177" customWidth="1"/>
    <col min="7" max="7" width="10.28515625" style="177" customWidth="1"/>
    <col min="8" max="13" width="9.28515625" style="177" hidden="1" customWidth="1"/>
    <col min="14" max="15" width="9.28515625" style="177" customWidth="1"/>
    <col min="16" max="17" width="9.28515625" style="177" hidden="1" customWidth="1"/>
    <col min="18" max="20" width="9.28515625" style="177" customWidth="1"/>
    <col min="21" max="21" width="25.5703125" style="177" customWidth="1"/>
    <col min="22" max="24" width="8.85546875" style="177" customWidth="1"/>
    <col min="25" max="16384" width="11.42578125" style="177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907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159" t="s">
        <v>427</v>
      </c>
      <c r="B9" s="160">
        <v>171</v>
      </c>
      <c r="C9" s="161" t="s">
        <v>890</v>
      </c>
      <c r="D9" s="16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159" t="s">
        <v>0</v>
      </c>
      <c r="B10" s="160">
        <v>11</v>
      </c>
      <c r="C10" s="161" t="s">
        <v>917</v>
      </c>
      <c r="D10" s="167"/>
      <c r="E10" s="179"/>
      <c r="F10" s="179"/>
      <c r="G10" s="179"/>
      <c r="H10" s="179"/>
      <c r="I10" s="179"/>
      <c r="J10" s="179"/>
      <c r="K10" s="179"/>
      <c r="L10" s="180"/>
      <c r="M10" s="180"/>
      <c r="N10" s="180"/>
      <c r="O10" s="180"/>
      <c r="P10" s="180"/>
      <c r="Q10" s="180"/>
    </row>
    <row r="11" spans="1:24">
      <c r="A11" s="159" t="s">
        <v>430</v>
      </c>
      <c r="B11" s="160">
        <v>2</v>
      </c>
      <c r="C11" s="161" t="s">
        <v>918</v>
      </c>
      <c r="D11" s="167"/>
      <c r="E11" s="179"/>
      <c r="F11" s="179"/>
      <c r="G11" s="179"/>
      <c r="H11" s="179"/>
      <c r="I11" s="179"/>
      <c r="J11" s="179"/>
      <c r="K11" s="179"/>
      <c r="L11" s="180"/>
      <c r="M11" s="180"/>
      <c r="N11" s="180"/>
      <c r="O11" s="180"/>
      <c r="P11" s="180"/>
      <c r="Q11" s="180"/>
    </row>
    <row r="12" spans="1:24">
      <c r="A12" s="159" t="s">
        <v>6</v>
      </c>
      <c r="B12" s="163">
        <v>21</v>
      </c>
      <c r="C12" s="161" t="s">
        <v>893</v>
      </c>
      <c r="D12" s="167"/>
      <c r="E12" s="179"/>
      <c r="F12" s="179"/>
      <c r="G12" s="179"/>
      <c r="H12" s="179"/>
      <c r="I12" s="179"/>
      <c r="J12" s="179"/>
      <c r="K12" s="179"/>
      <c r="L12" s="180"/>
      <c r="M12" s="180"/>
      <c r="N12" s="180"/>
      <c r="O12" s="180"/>
      <c r="P12" s="180"/>
      <c r="Q12" s="180"/>
    </row>
    <row r="13" spans="1:24">
      <c r="A13" s="159" t="s">
        <v>416</v>
      </c>
      <c r="B13" s="160">
        <v>8</v>
      </c>
      <c r="C13" s="161" t="s">
        <v>919</v>
      </c>
      <c r="D13" s="167"/>
      <c r="E13" s="179"/>
      <c r="F13" s="179"/>
      <c r="G13" s="179"/>
      <c r="H13" s="179"/>
      <c r="I13" s="179"/>
      <c r="J13" s="179"/>
      <c r="K13" s="179"/>
      <c r="L13" s="180"/>
      <c r="M13" s="180"/>
      <c r="N13" s="180"/>
      <c r="O13" s="180"/>
      <c r="P13" s="180"/>
      <c r="Q13" s="180"/>
    </row>
    <row r="14" spans="1:24">
      <c r="A14" s="179"/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80"/>
      <c r="M14" s="180"/>
      <c r="N14" s="180"/>
      <c r="O14" s="180"/>
      <c r="P14" s="180"/>
      <c r="Q14" s="180"/>
      <c r="U14" s="181"/>
      <c r="W14" s="553"/>
      <c r="X14" s="553"/>
    </row>
    <row r="15" spans="1:24">
      <c r="A15" s="484" t="s">
        <v>3</v>
      </c>
      <c r="B15" s="484"/>
      <c r="C15" s="484"/>
      <c r="D15" s="484"/>
      <c r="E15" s="484"/>
      <c r="F15" s="484"/>
      <c r="G15" s="484"/>
      <c r="H15" s="484"/>
      <c r="I15" s="484"/>
      <c r="J15" s="484"/>
      <c r="K15" s="484"/>
      <c r="L15" s="484"/>
      <c r="M15" s="484"/>
      <c r="N15" s="484"/>
      <c r="O15" s="484"/>
      <c r="P15" s="484"/>
      <c r="Q15" s="484"/>
      <c r="R15" s="484"/>
      <c r="S15" s="484"/>
      <c r="T15" s="484"/>
      <c r="U15" s="484"/>
      <c r="V15" s="484"/>
      <c r="W15" s="484"/>
      <c r="X15" s="484"/>
    </row>
    <row r="16" spans="1:24" ht="26.25" customHeight="1">
      <c r="A16" s="485" t="s">
        <v>920</v>
      </c>
      <c r="B16" s="485"/>
      <c r="C16" s="485"/>
      <c r="D16" s="485"/>
      <c r="E16" s="485"/>
      <c r="F16" s="485"/>
      <c r="G16" s="485"/>
      <c r="H16" s="485"/>
      <c r="I16" s="485"/>
      <c r="J16" s="485"/>
      <c r="K16" s="485"/>
      <c r="L16" s="485"/>
      <c r="M16" s="485"/>
      <c r="N16" s="485"/>
      <c r="O16" s="485"/>
      <c r="P16" s="485"/>
      <c r="Q16" s="485"/>
      <c r="R16" s="485"/>
      <c r="S16" s="485"/>
      <c r="T16" s="485"/>
      <c r="U16" s="485"/>
      <c r="V16" s="485"/>
      <c r="W16" s="485"/>
      <c r="X16" s="485"/>
    </row>
    <row r="17" spans="1:24">
      <c r="A17" s="180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</row>
    <row r="18" spans="1:24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 ht="24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51.75" customHeight="1">
      <c r="A20" s="317">
        <v>1</v>
      </c>
      <c r="B20" s="551" t="s">
        <v>921</v>
      </c>
      <c r="C20" s="552"/>
      <c r="D20" s="318" t="s">
        <v>43</v>
      </c>
      <c r="E20" s="318">
        <v>50</v>
      </c>
      <c r="F20" s="17">
        <f>$F$24*E20/100</f>
        <v>636515.5</v>
      </c>
      <c r="G20" s="17">
        <f>$G$24*E20/100</f>
        <v>568362.5</v>
      </c>
      <c r="H20" s="182">
        <f t="shared" ref="H20:I22" si="0">J20+L20+N20+P20</f>
        <v>9</v>
      </c>
      <c r="I20" s="182">
        <f t="shared" si="0"/>
        <v>9</v>
      </c>
      <c r="J20" s="317">
        <v>3</v>
      </c>
      <c r="K20" s="183">
        <v>3</v>
      </c>
      <c r="L20" s="317">
        <v>3</v>
      </c>
      <c r="M20" s="182">
        <v>3</v>
      </c>
      <c r="N20" s="317">
        <v>3</v>
      </c>
      <c r="O20" s="182">
        <v>3</v>
      </c>
      <c r="P20" s="317"/>
      <c r="Q20" s="182"/>
      <c r="R20" s="86">
        <f>J20+L20+N20+P20</f>
        <v>9</v>
      </c>
      <c r="S20" s="86">
        <f>K20+M20+O20+Q20</f>
        <v>9</v>
      </c>
      <c r="T20" s="86">
        <f>S20-R20</f>
        <v>0</v>
      </c>
      <c r="U20" s="24"/>
      <c r="V20" s="5">
        <f>O20/N20*100</f>
        <v>100</v>
      </c>
      <c r="W20" s="5">
        <f>G20/F20*100</f>
        <v>89.292798054407157</v>
      </c>
      <c r="X20" s="5">
        <f>V20/W20*100</f>
        <v>111.9911148254855</v>
      </c>
    </row>
    <row r="21" spans="1:24" ht="51.75" customHeight="1">
      <c r="A21" s="317">
        <v>2</v>
      </c>
      <c r="B21" s="551" t="s">
        <v>922</v>
      </c>
      <c r="C21" s="552"/>
      <c r="D21" s="318" t="s">
        <v>43</v>
      </c>
      <c r="E21" s="318">
        <v>30</v>
      </c>
      <c r="F21" s="17">
        <f>$F$24*E21/100</f>
        <v>381909.3</v>
      </c>
      <c r="G21" s="17">
        <f>$G$24*E21/100</f>
        <v>341017.5</v>
      </c>
      <c r="H21" s="182">
        <f t="shared" si="0"/>
        <v>9</v>
      </c>
      <c r="I21" s="182">
        <f t="shared" si="0"/>
        <v>9</v>
      </c>
      <c r="J21" s="317">
        <v>3</v>
      </c>
      <c r="K21" s="183">
        <v>3</v>
      </c>
      <c r="L21" s="317">
        <v>3</v>
      </c>
      <c r="M21" s="182">
        <v>3</v>
      </c>
      <c r="N21" s="317">
        <v>3</v>
      </c>
      <c r="O21" s="182">
        <v>3</v>
      </c>
      <c r="P21" s="317"/>
      <c r="Q21" s="182"/>
      <c r="R21" s="86">
        <f>J21+L21+N21+P21</f>
        <v>9</v>
      </c>
      <c r="S21" s="86">
        <f t="shared" ref="R21:S24" si="1">K21+M21+O21+Q21</f>
        <v>9</v>
      </c>
      <c r="T21" s="86">
        <f>S21-R21</f>
        <v>0</v>
      </c>
      <c r="U21" s="24"/>
      <c r="V21" s="5">
        <f>O21/N21*100</f>
        <v>100</v>
      </c>
      <c r="W21" s="5">
        <f>G21/F21*100</f>
        <v>89.292798054407157</v>
      </c>
      <c r="X21" s="5">
        <f>V21/W21*100</f>
        <v>111.9911148254855</v>
      </c>
    </row>
    <row r="22" spans="1:24" ht="51.75" customHeight="1">
      <c r="A22" s="317">
        <v>3</v>
      </c>
      <c r="B22" s="551" t="s">
        <v>923</v>
      </c>
      <c r="C22" s="552"/>
      <c r="D22" s="318" t="s">
        <v>43</v>
      </c>
      <c r="E22" s="318">
        <v>20</v>
      </c>
      <c r="F22" s="17">
        <f>$F$24*E22/100</f>
        <v>254606.2</v>
      </c>
      <c r="G22" s="17">
        <f>$G$24*E22/100</f>
        <v>227345</v>
      </c>
      <c r="H22" s="182">
        <f t="shared" si="0"/>
        <v>273</v>
      </c>
      <c r="I22" s="182">
        <f t="shared" si="0"/>
        <v>273</v>
      </c>
      <c r="J22" s="317">
        <v>90</v>
      </c>
      <c r="K22" s="183">
        <v>90</v>
      </c>
      <c r="L22" s="317">
        <v>91</v>
      </c>
      <c r="M22" s="182">
        <v>91</v>
      </c>
      <c r="N22" s="317">
        <v>92</v>
      </c>
      <c r="O22" s="182">
        <v>92</v>
      </c>
      <c r="P22" s="317"/>
      <c r="Q22" s="182"/>
      <c r="R22" s="86">
        <f t="shared" si="1"/>
        <v>273</v>
      </c>
      <c r="S22" s="86">
        <f>K22+M22+O22+Q22</f>
        <v>273</v>
      </c>
      <c r="T22" s="86">
        <f>S22-R22</f>
        <v>0</v>
      </c>
      <c r="U22" s="24"/>
      <c r="V22" s="5">
        <f>O22/N22*100</f>
        <v>100</v>
      </c>
      <c r="W22" s="5">
        <f>G22/F22*100</f>
        <v>89.292798054407157</v>
      </c>
      <c r="X22" s="5">
        <f>V22/W22*100</f>
        <v>111.9911148254855</v>
      </c>
    </row>
    <row r="23" spans="1:24" ht="51.75" customHeight="1">
      <c r="A23" s="139"/>
      <c r="B23" s="470"/>
      <c r="C23" s="471"/>
      <c r="D23" s="137"/>
      <c r="E23" s="137"/>
      <c r="F23" s="320"/>
      <c r="G23" s="213"/>
      <c r="H23" s="182"/>
      <c r="I23" s="182"/>
      <c r="J23" s="139"/>
      <c r="K23" s="183"/>
      <c r="L23" s="139"/>
      <c r="M23" s="182"/>
      <c r="N23" s="139"/>
      <c r="O23" s="182"/>
      <c r="P23" s="139"/>
      <c r="Q23" s="182"/>
      <c r="R23" s="86"/>
      <c r="S23" s="86"/>
      <c r="T23" s="86"/>
      <c r="U23" s="24"/>
      <c r="V23" s="5"/>
      <c r="W23" s="5"/>
      <c r="X23" s="5"/>
    </row>
    <row r="24" spans="1:24" s="1" customFormat="1" ht="36.75" customHeight="1">
      <c r="A24" s="390" t="s">
        <v>24</v>
      </c>
      <c r="B24" s="391"/>
      <c r="C24" s="392"/>
      <c r="D24" s="18"/>
      <c r="E24" s="18">
        <f>SUM(E20:E23)</f>
        <v>100</v>
      </c>
      <c r="F24" s="19">
        <v>1273031</v>
      </c>
      <c r="G24" s="39">
        <v>1136725</v>
      </c>
      <c r="H24" s="18">
        <f t="shared" ref="H24:Q24" si="2">SUM(H20:H23)</f>
        <v>291</v>
      </c>
      <c r="I24" s="18">
        <f t="shared" si="2"/>
        <v>291</v>
      </c>
      <c r="J24" s="18">
        <f t="shared" si="2"/>
        <v>96</v>
      </c>
      <c r="K24" s="18">
        <f t="shared" si="2"/>
        <v>96</v>
      </c>
      <c r="L24" s="18">
        <f t="shared" si="2"/>
        <v>97</v>
      </c>
      <c r="M24" s="18">
        <f t="shared" si="2"/>
        <v>97</v>
      </c>
      <c r="N24" s="18">
        <f t="shared" si="2"/>
        <v>98</v>
      </c>
      <c r="O24" s="18">
        <f t="shared" si="2"/>
        <v>98</v>
      </c>
      <c r="P24" s="18">
        <f t="shared" si="2"/>
        <v>0</v>
      </c>
      <c r="Q24" s="18">
        <f t="shared" si="2"/>
        <v>0</v>
      </c>
      <c r="R24" s="87">
        <f t="shared" si="1"/>
        <v>291</v>
      </c>
      <c r="S24" s="87">
        <f t="shared" si="1"/>
        <v>291</v>
      </c>
      <c r="T24" s="87">
        <f>S24-R24</f>
        <v>0</v>
      </c>
      <c r="U24" s="87"/>
      <c r="V24" s="5">
        <f>O24/N24*100</f>
        <v>100</v>
      </c>
      <c r="W24" s="5">
        <f>G24/F24*100</f>
        <v>89.292798054407157</v>
      </c>
      <c r="X24" s="5">
        <f>V24/W24*100</f>
        <v>111.9911148254855</v>
      </c>
    </row>
    <row r="25" spans="1:24" s="6" customFormat="1" ht="14.25" customHeight="1">
      <c r="F25" s="319"/>
    </row>
    <row r="26" spans="1:24" s="6" customFormat="1" ht="14.25" customHeight="1">
      <c r="B26" s="11" t="s">
        <v>25</v>
      </c>
      <c r="F26" s="319"/>
      <c r="H26" s="6" t="s">
        <v>26</v>
      </c>
    </row>
  </sheetData>
  <sheetProtection sheet="1" objects="1" scenarios="1"/>
  <mergeCells count="28">
    <mergeCell ref="A6:X6"/>
    <mergeCell ref="A1:X1"/>
    <mergeCell ref="A2:X2"/>
    <mergeCell ref="A3:X3"/>
    <mergeCell ref="A4:X4"/>
    <mergeCell ref="A5:X5"/>
    <mergeCell ref="U18:U19"/>
    <mergeCell ref="V18:X18"/>
    <mergeCell ref="A7:X7"/>
    <mergeCell ref="W14:X14"/>
    <mergeCell ref="A15:X15"/>
    <mergeCell ref="A16:X16"/>
    <mergeCell ref="A18:C18"/>
    <mergeCell ref="D18:D19"/>
    <mergeCell ref="E18:E19"/>
    <mergeCell ref="F18:G18"/>
    <mergeCell ref="H18:I18"/>
    <mergeCell ref="J18:K18"/>
    <mergeCell ref="A24:C24"/>
    <mergeCell ref="L18:M18"/>
    <mergeCell ref="N18:O18"/>
    <mergeCell ref="P18:Q18"/>
    <mergeCell ref="R18:T18"/>
    <mergeCell ref="B19:C19"/>
    <mergeCell ref="B20:C20"/>
    <mergeCell ref="B21:C21"/>
    <mergeCell ref="B22:C22"/>
    <mergeCell ref="B23:C23"/>
  </mergeCells>
  <printOptions horizontalCentered="1"/>
  <pageMargins left="0.11811023622047245" right="0.11811023622047245" top="0.74803149606299213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9"/>
  <sheetViews>
    <sheetView topLeftCell="B24" workbookViewId="0">
      <selection activeCell="G23" sqref="G23"/>
    </sheetView>
  </sheetViews>
  <sheetFormatPr baseColWidth="10" defaultColWidth="30.85546875" defaultRowHeight="12.75"/>
  <cols>
    <col min="1" max="1" width="10.5703125" style="35" customWidth="1"/>
    <col min="2" max="2" width="7" style="35" customWidth="1"/>
    <col min="3" max="3" width="30.85546875" style="35" customWidth="1"/>
    <col min="4" max="5" width="11.42578125" style="35" customWidth="1"/>
    <col min="6" max="6" width="13.140625" style="35" customWidth="1"/>
    <col min="7" max="7" width="11.28515625" style="35" customWidth="1"/>
    <col min="8" max="13" width="9.28515625" style="35" hidden="1" customWidth="1"/>
    <col min="14" max="15" width="9.28515625" style="35" customWidth="1"/>
    <col min="16" max="17" width="9.28515625" style="35" hidden="1" customWidth="1"/>
    <col min="18" max="20" width="9.28515625" style="35" customWidth="1"/>
    <col min="21" max="21" width="20.140625" style="35" customWidth="1"/>
    <col min="22" max="24" width="8.85546875" style="35" customWidth="1"/>
    <col min="25" max="253" width="11.42578125" style="35" customWidth="1"/>
    <col min="254" max="254" width="5.42578125" style="35" customWidth="1"/>
    <col min="255" max="255" width="12" style="35" customWidth="1"/>
    <col min="256" max="16384" width="30.8554687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t="12.75" hidden="1" customHeight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t="12.75" hidden="1" customHeight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t="12.75" hidden="1" customHeight="1">
      <c r="A7" s="383" t="s">
        <v>907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159" t="s">
        <v>427</v>
      </c>
      <c r="B9" s="160">
        <v>171</v>
      </c>
      <c r="C9" s="161" t="s">
        <v>890</v>
      </c>
      <c r="D9" s="16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159" t="s">
        <v>0</v>
      </c>
      <c r="B10" s="160">
        <v>11</v>
      </c>
      <c r="C10" s="161" t="s">
        <v>891</v>
      </c>
      <c r="D10" s="167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159" t="s">
        <v>430</v>
      </c>
      <c r="B11" s="160">
        <v>3</v>
      </c>
      <c r="C11" s="161" t="s">
        <v>908</v>
      </c>
      <c r="D11" s="167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Q11" s="6"/>
    </row>
    <row r="12" spans="1:24">
      <c r="A12" s="159" t="s">
        <v>6</v>
      </c>
      <c r="B12" s="163">
        <v>22</v>
      </c>
      <c r="C12" s="161" t="s">
        <v>909</v>
      </c>
      <c r="D12" s="167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159" t="s">
        <v>416</v>
      </c>
      <c r="B13" s="160">
        <v>2</v>
      </c>
      <c r="C13" s="161" t="s">
        <v>910</v>
      </c>
      <c r="D13" s="167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  <c r="T14" s="177"/>
      <c r="U14" s="45"/>
    </row>
    <row r="15" spans="1:24">
      <c r="A15" s="445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</row>
    <row r="16" spans="1:24" ht="12.75" customHeight="1">
      <c r="A16" s="446" t="s">
        <v>911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</row>
    <row r="17" spans="1:256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56" ht="12.7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56" ht="12.75" customHeight="1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56" ht="51" customHeight="1">
      <c r="A20" s="9">
        <v>1</v>
      </c>
      <c r="B20" s="378" t="s">
        <v>912</v>
      </c>
      <c r="C20" s="379"/>
      <c r="D20" s="18" t="s">
        <v>897</v>
      </c>
      <c r="E20" s="18">
        <v>30</v>
      </c>
      <c r="F20" s="17">
        <f>$F$27*E20/100</f>
        <v>4581275.7</v>
      </c>
      <c r="G20" s="17">
        <f>$G$27*E20/100</f>
        <v>4101770.7</v>
      </c>
      <c r="H20" s="182">
        <f>J20+L20+N20+P20</f>
        <v>273</v>
      </c>
      <c r="I20" s="182">
        <f>K20+M20+O20+Q20</f>
        <v>273</v>
      </c>
      <c r="J20" s="9">
        <v>90</v>
      </c>
      <c r="K20" s="37">
        <v>90</v>
      </c>
      <c r="L20" s="9">
        <v>91</v>
      </c>
      <c r="M20" s="5">
        <v>91</v>
      </c>
      <c r="N20" s="9">
        <v>92</v>
      </c>
      <c r="O20" s="5">
        <v>92</v>
      </c>
      <c r="P20" s="9"/>
      <c r="Q20" s="5"/>
      <c r="R20" s="86">
        <f>J20+L20+N20+P20</f>
        <v>273</v>
      </c>
      <c r="S20" s="86">
        <f>K20+M20+O20+Q20</f>
        <v>273</v>
      </c>
      <c r="T20" s="86">
        <f>S20-R20</f>
        <v>0</v>
      </c>
      <c r="U20" s="21"/>
      <c r="V20" s="5">
        <f>O20/N20*100</f>
        <v>100</v>
      </c>
      <c r="W20" s="5">
        <f>G20/F20*100</f>
        <v>89.533373859163291</v>
      </c>
      <c r="X20" s="5">
        <f>V20/W20*100</f>
        <v>111.69019516376184</v>
      </c>
    </row>
    <row r="21" spans="1:256" ht="51" customHeight="1">
      <c r="A21" s="9">
        <v>2</v>
      </c>
      <c r="B21" s="378" t="s">
        <v>913</v>
      </c>
      <c r="C21" s="379"/>
      <c r="D21" s="51" t="s">
        <v>43</v>
      </c>
      <c r="E21" s="18">
        <v>20</v>
      </c>
      <c r="F21" s="17">
        <f>$F$27*E21/100</f>
        <v>3054183.8</v>
      </c>
      <c r="G21" s="17">
        <f>$G$27*E21/100</f>
        <v>2734513.8</v>
      </c>
      <c r="H21" s="182">
        <f t="shared" ref="H21:I26" si="0">J21+L21+N21+P21</f>
        <v>9</v>
      </c>
      <c r="I21" s="182">
        <f t="shared" si="0"/>
        <v>9</v>
      </c>
      <c r="J21" s="9">
        <v>3</v>
      </c>
      <c r="K21" s="37">
        <v>3</v>
      </c>
      <c r="L21" s="9">
        <v>3</v>
      </c>
      <c r="M21" s="5">
        <v>3</v>
      </c>
      <c r="N21" s="9">
        <v>3</v>
      </c>
      <c r="O21" s="5">
        <v>3</v>
      </c>
      <c r="P21" s="9"/>
      <c r="Q21" s="5"/>
      <c r="R21" s="86">
        <f t="shared" ref="R21:S27" si="1">J21+L21+N21+P21</f>
        <v>9</v>
      </c>
      <c r="S21" s="86">
        <f t="shared" si="1"/>
        <v>9</v>
      </c>
      <c r="T21" s="86">
        <f t="shared" ref="T21:T27" si="2">S21-R21</f>
        <v>0</v>
      </c>
      <c r="U21" s="21"/>
      <c r="V21" s="5">
        <f t="shared" ref="V21:V27" si="3">O21/N21*100</f>
        <v>100</v>
      </c>
      <c r="W21" s="5">
        <f>G21/F21*100</f>
        <v>89.533373859163291</v>
      </c>
      <c r="X21" s="5">
        <f>V21/W21*100</f>
        <v>111.69019516376184</v>
      </c>
    </row>
    <row r="22" spans="1:256" ht="51" customHeight="1">
      <c r="A22" s="9">
        <v>3</v>
      </c>
      <c r="B22" s="378" t="s">
        <v>914</v>
      </c>
      <c r="C22" s="379"/>
      <c r="D22" s="18" t="s">
        <v>43</v>
      </c>
      <c r="E22" s="18">
        <v>20</v>
      </c>
      <c r="F22" s="17">
        <f>$F$27*E22/100</f>
        <v>3054183.8</v>
      </c>
      <c r="G22" s="17">
        <f>$G$27*E22/100</f>
        <v>2734513.8</v>
      </c>
      <c r="H22" s="182">
        <f t="shared" si="0"/>
        <v>9</v>
      </c>
      <c r="I22" s="182">
        <f t="shared" si="0"/>
        <v>9</v>
      </c>
      <c r="J22" s="9">
        <v>3</v>
      </c>
      <c r="K22" s="37">
        <v>3</v>
      </c>
      <c r="L22" s="9">
        <v>3</v>
      </c>
      <c r="M22" s="5">
        <v>3</v>
      </c>
      <c r="N22" s="9">
        <v>3</v>
      </c>
      <c r="O22" s="5">
        <v>3</v>
      </c>
      <c r="P22" s="9"/>
      <c r="Q22" s="5"/>
      <c r="R22" s="86">
        <f t="shared" si="1"/>
        <v>9</v>
      </c>
      <c r="S22" s="86">
        <f t="shared" si="1"/>
        <v>9</v>
      </c>
      <c r="T22" s="86">
        <f t="shared" si="2"/>
        <v>0</v>
      </c>
      <c r="U22" s="24"/>
      <c r="V22" s="5">
        <f t="shared" si="3"/>
        <v>100</v>
      </c>
      <c r="W22" s="5">
        <f>G22/F22*100</f>
        <v>89.533373859163291</v>
      </c>
      <c r="X22" s="5">
        <f>V22/W22*100</f>
        <v>111.69019516376184</v>
      </c>
    </row>
    <row r="23" spans="1:256" ht="51" customHeight="1">
      <c r="A23" s="9">
        <v>4</v>
      </c>
      <c r="B23" s="378" t="s">
        <v>915</v>
      </c>
      <c r="C23" s="379"/>
      <c r="D23" s="18" t="s">
        <v>43</v>
      </c>
      <c r="E23" s="18">
        <v>10</v>
      </c>
      <c r="F23" s="17">
        <f>$F$27*E23/100</f>
        <v>1527091.9</v>
      </c>
      <c r="G23" s="17">
        <f>$G$27*E23/100</f>
        <v>1367256.9</v>
      </c>
      <c r="H23" s="182">
        <f t="shared" si="0"/>
        <v>9</v>
      </c>
      <c r="I23" s="182">
        <f t="shared" si="0"/>
        <v>9</v>
      </c>
      <c r="J23" s="9">
        <v>3</v>
      </c>
      <c r="K23" s="37">
        <v>3</v>
      </c>
      <c r="L23" s="9">
        <v>3</v>
      </c>
      <c r="M23" s="5">
        <v>3</v>
      </c>
      <c r="N23" s="9">
        <v>3</v>
      </c>
      <c r="O23" s="5">
        <v>3</v>
      </c>
      <c r="P23" s="9"/>
      <c r="Q23" s="5"/>
      <c r="R23" s="86">
        <f t="shared" si="1"/>
        <v>9</v>
      </c>
      <c r="S23" s="86">
        <f t="shared" si="1"/>
        <v>9</v>
      </c>
      <c r="T23" s="86">
        <f t="shared" si="2"/>
        <v>0</v>
      </c>
      <c r="U23" s="24"/>
      <c r="V23" s="5">
        <f t="shared" si="3"/>
        <v>100</v>
      </c>
      <c r="W23" s="5">
        <f>G23/F23*100</f>
        <v>89.533373859163291</v>
      </c>
      <c r="X23" s="5">
        <f>V23/W23*100</f>
        <v>111.69019516376184</v>
      </c>
    </row>
    <row r="24" spans="1:256" ht="51" customHeight="1">
      <c r="A24" s="9">
        <v>5</v>
      </c>
      <c r="B24" s="378" t="s">
        <v>916</v>
      </c>
      <c r="C24" s="379"/>
      <c r="D24" s="18" t="s">
        <v>43</v>
      </c>
      <c r="E24" s="18">
        <v>20</v>
      </c>
      <c r="F24" s="17">
        <f>$F$27*E24/100</f>
        <v>3054183.8</v>
      </c>
      <c r="G24" s="17">
        <f>$G$27*E24/100</f>
        <v>2734513.8</v>
      </c>
      <c r="H24" s="182">
        <f t="shared" si="0"/>
        <v>9</v>
      </c>
      <c r="I24" s="182">
        <f t="shared" si="0"/>
        <v>9</v>
      </c>
      <c r="J24" s="9">
        <v>3</v>
      </c>
      <c r="K24" s="37">
        <v>3</v>
      </c>
      <c r="L24" s="9">
        <v>3</v>
      </c>
      <c r="M24" s="5">
        <v>3</v>
      </c>
      <c r="N24" s="9">
        <v>3</v>
      </c>
      <c r="O24" s="5">
        <v>3</v>
      </c>
      <c r="P24" s="9"/>
      <c r="Q24" s="5"/>
      <c r="R24" s="86">
        <f t="shared" si="1"/>
        <v>9</v>
      </c>
      <c r="S24" s="86">
        <f t="shared" si="1"/>
        <v>9</v>
      </c>
      <c r="T24" s="86">
        <f t="shared" si="2"/>
        <v>0</v>
      </c>
      <c r="U24" s="24"/>
      <c r="V24" s="5">
        <f t="shared" si="3"/>
        <v>100</v>
      </c>
      <c r="W24" s="5">
        <f>G24/F24*100</f>
        <v>89.533373859163291</v>
      </c>
      <c r="X24" s="5">
        <f>V24/W24*100</f>
        <v>111.69019516376184</v>
      </c>
    </row>
    <row r="25" spans="1:256" ht="51" customHeight="1">
      <c r="A25" s="9"/>
      <c r="B25" s="378"/>
      <c r="C25" s="379"/>
      <c r="D25" s="18"/>
      <c r="E25" s="18"/>
      <c r="F25" s="228"/>
      <c r="G25" s="40"/>
      <c r="H25" s="182">
        <f t="shared" si="0"/>
        <v>0</v>
      </c>
      <c r="I25" s="182">
        <f t="shared" si="0"/>
        <v>0</v>
      </c>
      <c r="J25" s="9"/>
      <c r="K25" s="37"/>
      <c r="L25" s="9"/>
      <c r="M25" s="5"/>
      <c r="N25" s="9"/>
      <c r="O25" s="5"/>
      <c r="P25" s="9"/>
      <c r="Q25" s="5"/>
      <c r="R25" s="86"/>
      <c r="S25" s="86"/>
      <c r="T25" s="86"/>
      <c r="U25" s="24"/>
      <c r="V25" s="5"/>
      <c r="W25" s="5"/>
      <c r="X25" s="5"/>
    </row>
    <row r="26" spans="1:256" ht="51" customHeight="1">
      <c r="A26" s="9"/>
      <c r="B26" s="378"/>
      <c r="C26" s="379"/>
      <c r="D26" s="18"/>
      <c r="E26" s="18"/>
      <c r="F26" s="228"/>
      <c r="G26" s="40"/>
      <c r="H26" s="182">
        <f t="shared" si="0"/>
        <v>0</v>
      </c>
      <c r="I26" s="182">
        <f t="shared" si="0"/>
        <v>0</v>
      </c>
      <c r="J26" s="9"/>
      <c r="K26" s="37"/>
      <c r="L26" s="9"/>
      <c r="M26" s="5"/>
      <c r="N26" s="9"/>
      <c r="O26" s="5"/>
      <c r="P26" s="9"/>
      <c r="Q26" s="5"/>
      <c r="R26" s="86"/>
      <c r="S26" s="86"/>
      <c r="T26" s="86"/>
      <c r="U26" s="24"/>
      <c r="V26" s="5"/>
      <c r="W26" s="5"/>
      <c r="X26" s="5"/>
    </row>
    <row r="27" spans="1:256">
      <c r="A27" s="390" t="s">
        <v>24</v>
      </c>
      <c r="B27" s="391"/>
      <c r="C27" s="392"/>
      <c r="D27" s="18"/>
      <c r="E27" s="18">
        <f>SUM(E20:E26)</f>
        <v>100</v>
      </c>
      <c r="F27" s="19">
        <v>15270919</v>
      </c>
      <c r="G27" s="39">
        <v>13672569</v>
      </c>
      <c r="H27" s="18">
        <f t="shared" ref="H27:Q27" si="4">SUM(H20:H26)</f>
        <v>309</v>
      </c>
      <c r="I27" s="18">
        <f t="shared" si="4"/>
        <v>309</v>
      </c>
      <c r="J27" s="18">
        <f t="shared" si="4"/>
        <v>102</v>
      </c>
      <c r="K27" s="18">
        <f t="shared" si="4"/>
        <v>102</v>
      </c>
      <c r="L27" s="18">
        <f t="shared" si="4"/>
        <v>103</v>
      </c>
      <c r="M27" s="18">
        <f t="shared" si="4"/>
        <v>103</v>
      </c>
      <c r="N27" s="18">
        <f t="shared" si="4"/>
        <v>104</v>
      </c>
      <c r="O27" s="18">
        <f t="shared" si="4"/>
        <v>104</v>
      </c>
      <c r="P27" s="18">
        <f t="shared" si="4"/>
        <v>0</v>
      </c>
      <c r="Q27" s="18">
        <f t="shared" si="4"/>
        <v>0</v>
      </c>
      <c r="R27" s="87">
        <f t="shared" si="1"/>
        <v>309</v>
      </c>
      <c r="S27" s="87">
        <f t="shared" si="1"/>
        <v>309</v>
      </c>
      <c r="T27" s="87">
        <f t="shared" si="2"/>
        <v>0</v>
      </c>
      <c r="U27" s="87"/>
      <c r="V27" s="5">
        <f t="shared" si="3"/>
        <v>100</v>
      </c>
      <c r="W27" s="5">
        <f>G27/F27*100</f>
        <v>89.533373859163291</v>
      </c>
      <c r="X27" s="5">
        <f>V27/W27*100</f>
        <v>111.69019516376184</v>
      </c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>
      <c r="A28" s="6"/>
      <c r="B28" s="6"/>
      <c r="C28" s="6"/>
      <c r="D28" s="6"/>
      <c r="E28" s="6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spans="1:256">
      <c r="A29" s="6"/>
      <c r="B29" s="11" t="s">
        <v>25</v>
      </c>
      <c r="C29" s="6"/>
      <c r="D29" s="6"/>
      <c r="E29" s="6"/>
      <c r="F29" s="10"/>
      <c r="G29" s="6"/>
      <c r="H29" s="6" t="s">
        <v>26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</sheetData>
  <sheetProtection sheet="1" objects="1" scenarios="1"/>
  <mergeCells count="30">
    <mergeCell ref="A6:X6"/>
    <mergeCell ref="A1:X1"/>
    <mergeCell ref="A2:X2"/>
    <mergeCell ref="A3:X3"/>
    <mergeCell ref="A4:X4"/>
    <mergeCell ref="A5:X5"/>
    <mergeCell ref="B19:C19"/>
    <mergeCell ref="A7:X7"/>
    <mergeCell ref="A15:U15"/>
    <mergeCell ref="A16:X16"/>
    <mergeCell ref="A18:C18"/>
    <mergeCell ref="D18:D19"/>
    <mergeCell ref="E18:E19"/>
    <mergeCell ref="F18:G18"/>
    <mergeCell ref="H18:I18"/>
    <mergeCell ref="J18:K18"/>
    <mergeCell ref="L18:M18"/>
    <mergeCell ref="N18:O18"/>
    <mergeCell ref="P18:Q18"/>
    <mergeCell ref="R18:T18"/>
    <mergeCell ref="U18:U19"/>
    <mergeCell ref="V18:X18"/>
    <mergeCell ref="B26:C26"/>
    <mergeCell ref="A27:C27"/>
    <mergeCell ref="B20:C20"/>
    <mergeCell ref="B21:C21"/>
    <mergeCell ref="B22:C22"/>
    <mergeCell ref="B23:C23"/>
    <mergeCell ref="B24:C24"/>
    <mergeCell ref="B25:C25"/>
  </mergeCells>
  <printOptions horizontalCentered="1"/>
  <pageMargins left="0.11811023622047245" right="0.11811023622047245" top="0.74803149606299213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workbookViewId="0">
      <selection activeCell="U31" sqref="U31"/>
    </sheetView>
  </sheetViews>
  <sheetFormatPr baseColWidth="10" defaultRowHeight="12.75"/>
  <cols>
    <col min="1" max="1" width="10.85546875" style="35" customWidth="1"/>
    <col min="2" max="2" width="6.7109375" style="35" customWidth="1"/>
    <col min="3" max="3" width="40.7109375" style="35" customWidth="1"/>
    <col min="4" max="4" width="11.42578125" style="35"/>
    <col min="5" max="5" width="10.42578125" style="35" customWidth="1"/>
    <col min="6" max="6" width="11.5703125" style="35" customWidth="1"/>
    <col min="7" max="7" width="11.140625" style="35" customWidth="1"/>
    <col min="8" max="11" width="9.28515625" style="35" hidden="1" customWidth="1"/>
    <col min="12" max="12" width="9.5703125" style="35" hidden="1" customWidth="1"/>
    <col min="13" max="13" width="9.28515625" style="35" hidden="1" customWidth="1"/>
    <col min="14" max="14" width="9.7109375" style="35" customWidth="1"/>
    <col min="15" max="15" width="9.28515625" style="35" customWidth="1"/>
    <col min="16" max="16" width="9.5703125" style="35" hidden="1" customWidth="1"/>
    <col min="17" max="17" width="9.28515625" style="35" hidden="1" customWidth="1"/>
    <col min="18" max="20" width="9.28515625" style="35" customWidth="1"/>
    <col min="21" max="21" width="20.7109375" style="35" customWidth="1"/>
    <col min="22" max="24" width="8.8554687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48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159" t="s">
        <v>427</v>
      </c>
      <c r="B9" s="160">
        <v>185</v>
      </c>
      <c r="C9" s="161" t="s">
        <v>932</v>
      </c>
      <c r="D9" s="16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159" t="s">
        <v>0</v>
      </c>
      <c r="B10" s="160">
        <v>12</v>
      </c>
      <c r="C10" s="161" t="s">
        <v>933</v>
      </c>
      <c r="D10" s="167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159" t="s">
        <v>430</v>
      </c>
      <c r="B11" s="160">
        <v>1</v>
      </c>
      <c r="C11" s="161" t="s">
        <v>934</v>
      </c>
      <c r="D11" s="167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159" t="s">
        <v>6</v>
      </c>
      <c r="B12" s="163">
        <v>38</v>
      </c>
      <c r="C12" s="161" t="s">
        <v>451</v>
      </c>
      <c r="D12" s="167"/>
      <c r="E12" s="1"/>
      <c r="F12" s="1"/>
      <c r="G12" s="1"/>
      <c r="H12" s="1"/>
      <c r="I12" s="1"/>
      <c r="J12" s="1"/>
      <c r="K12" s="1"/>
      <c r="M12" s="6"/>
      <c r="N12" s="6"/>
      <c r="O12" s="6"/>
      <c r="P12" s="6"/>
      <c r="Q12" s="6"/>
    </row>
    <row r="13" spans="1:24">
      <c r="A13" s="159" t="s">
        <v>416</v>
      </c>
      <c r="B13" s="160">
        <v>10</v>
      </c>
      <c r="C13" s="161" t="s">
        <v>935</v>
      </c>
      <c r="D13" s="167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  <c r="U14" s="45"/>
    </row>
    <row r="15" spans="1:24">
      <c r="A15" s="383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</row>
    <row r="16" spans="1:24" ht="42.75" customHeight="1">
      <c r="A16" s="373" t="s">
        <v>936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</row>
    <row r="17" spans="1:2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4" ht="14.2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 ht="27" customHeight="1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45" customHeight="1">
      <c r="A20" s="321">
        <v>1</v>
      </c>
      <c r="B20" s="558" t="s">
        <v>937</v>
      </c>
      <c r="C20" s="559"/>
      <c r="D20" s="321" t="s">
        <v>43</v>
      </c>
      <c r="E20" s="321">
        <v>16</v>
      </c>
      <c r="F20" s="17">
        <f t="shared" ref="F20:F26" si="0">$F$28*E20/100</f>
        <v>437835.84</v>
      </c>
      <c r="G20" s="17">
        <f t="shared" ref="G20:G26" si="1">$G$28*E20/100</f>
        <v>399856.48</v>
      </c>
      <c r="H20" s="322">
        <f>J20+L20+N20+P20</f>
        <v>9</v>
      </c>
      <c r="I20" s="323">
        <f>K20+M20+O20+Q20</f>
        <v>9</v>
      </c>
      <c r="J20" s="321">
        <v>3</v>
      </c>
      <c r="K20" s="324">
        <v>3</v>
      </c>
      <c r="L20" s="321">
        <v>3</v>
      </c>
      <c r="M20" s="324">
        <v>3</v>
      </c>
      <c r="N20" s="321">
        <v>3</v>
      </c>
      <c r="O20" s="324">
        <v>3</v>
      </c>
      <c r="P20" s="321"/>
      <c r="Q20" s="322"/>
      <c r="R20" s="86">
        <f>J20+L20+N20+P20</f>
        <v>9</v>
      </c>
      <c r="S20" s="86">
        <f>K20+M20+O20+Q20</f>
        <v>9</v>
      </c>
      <c r="T20" s="86">
        <f>S20-R20</f>
        <v>0</v>
      </c>
      <c r="U20" s="7"/>
      <c r="V20" s="5">
        <f>O20/N20*100</f>
        <v>100</v>
      </c>
      <c r="W20" s="5">
        <f t="shared" ref="W20:W26" si="2">G20/F20*100</f>
        <v>91.325662147712706</v>
      </c>
      <c r="X20" s="5">
        <f t="shared" ref="X20:X26" si="3">V20/W20*100</f>
        <v>109.49824797137214</v>
      </c>
    </row>
    <row r="21" spans="1:24" ht="45" customHeight="1">
      <c r="A21" s="321">
        <v>2</v>
      </c>
      <c r="B21" s="554" t="s">
        <v>938</v>
      </c>
      <c r="C21" s="555"/>
      <c r="D21" s="321" t="s">
        <v>43</v>
      </c>
      <c r="E21" s="321">
        <v>16</v>
      </c>
      <c r="F21" s="17">
        <f t="shared" si="0"/>
        <v>437835.84</v>
      </c>
      <c r="G21" s="17">
        <f t="shared" si="1"/>
        <v>399856.48</v>
      </c>
      <c r="H21" s="322">
        <f t="shared" ref="H21:I26" si="4">J21+L21+N21+P21</f>
        <v>9</v>
      </c>
      <c r="I21" s="323">
        <f t="shared" si="4"/>
        <v>44</v>
      </c>
      <c r="J21" s="321">
        <v>3</v>
      </c>
      <c r="K21" s="324">
        <v>3</v>
      </c>
      <c r="L21" s="321">
        <v>3</v>
      </c>
      <c r="M21" s="324">
        <v>3</v>
      </c>
      <c r="N21" s="321">
        <v>3</v>
      </c>
      <c r="O21" s="324">
        <v>38</v>
      </c>
      <c r="P21" s="321"/>
      <c r="Q21" s="322"/>
      <c r="R21" s="86">
        <f t="shared" ref="R21:S28" si="5">J21+L21+N21+P21</f>
        <v>9</v>
      </c>
      <c r="S21" s="86">
        <f t="shared" si="5"/>
        <v>44</v>
      </c>
      <c r="T21" s="86">
        <f t="shared" ref="T21:T28" si="6">S21-R21</f>
        <v>35</v>
      </c>
      <c r="U21" s="7"/>
      <c r="V21" s="5">
        <f t="shared" ref="V21:V28" si="7">M21/L21*100</f>
        <v>100</v>
      </c>
      <c r="W21" s="5">
        <f t="shared" si="2"/>
        <v>91.325662147712706</v>
      </c>
      <c r="X21" s="5">
        <f t="shared" si="3"/>
        <v>109.49824797137214</v>
      </c>
    </row>
    <row r="22" spans="1:24" ht="45" customHeight="1">
      <c r="A22" s="321">
        <v>3</v>
      </c>
      <c r="B22" s="554" t="s">
        <v>939</v>
      </c>
      <c r="C22" s="555"/>
      <c r="D22" s="321" t="s">
        <v>43</v>
      </c>
      <c r="E22" s="321">
        <v>16</v>
      </c>
      <c r="F22" s="17">
        <f t="shared" si="0"/>
        <v>437835.84</v>
      </c>
      <c r="G22" s="17">
        <f t="shared" si="1"/>
        <v>399856.48</v>
      </c>
      <c r="H22" s="322">
        <f t="shared" si="4"/>
        <v>3</v>
      </c>
      <c r="I22" s="323">
        <f t="shared" si="4"/>
        <v>3</v>
      </c>
      <c r="J22" s="321">
        <v>1</v>
      </c>
      <c r="K22" s="324">
        <v>1</v>
      </c>
      <c r="L22" s="321">
        <v>1</v>
      </c>
      <c r="M22" s="324">
        <v>1</v>
      </c>
      <c r="N22" s="321">
        <v>1</v>
      </c>
      <c r="O22" s="324">
        <v>1</v>
      </c>
      <c r="P22" s="321"/>
      <c r="Q22" s="322"/>
      <c r="R22" s="86">
        <f t="shared" si="5"/>
        <v>3</v>
      </c>
      <c r="S22" s="86">
        <f t="shared" si="5"/>
        <v>3</v>
      </c>
      <c r="T22" s="86">
        <f t="shared" si="6"/>
        <v>0</v>
      </c>
      <c r="U22" s="7"/>
      <c r="V22" s="5">
        <f t="shared" si="7"/>
        <v>100</v>
      </c>
      <c r="W22" s="5">
        <f t="shared" si="2"/>
        <v>91.325662147712706</v>
      </c>
      <c r="X22" s="5">
        <f t="shared" si="3"/>
        <v>109.49824797137214</v>
      </c>
    </row>
    <row r="23" spans="1:24" ht="45" customHeight="1">
      <c r="A23" s="321">
        <v>4</v>
      </c>
      <c r="B23" s="554" t="s">
        <v>940</v>
      </c>
      <c r="C23" s="555"/>
      <c r="D23" s="321" t="s">
        <v>229</v>
      </c>
      <c r="E23" s="321">
        <v>16</v>
      </c>
      <c r="F23" s="17">
        <f t="shared" si="0"/>
        <v>437835.84</v>
      </c>
      <c r="G23" s="17">
        <f t="shared" si="1"/>
        <v>399856.48</v>
      </c>
      <c r="H23" s="322">
        <f t="shared" si="4"/>
        <v>9</v>
      </c>
      <c r="I23" s="323">
        <f t="shared" si="4"/>
        <v>9</v>
      </c>
      <c r="J23" s="321">
        <v>3</v>
      </c>
      <c r="K23" s="324">
        <v>3</v>
      </c>
      <c r="L23" s="321">
        <v>3</v>
      </c>
      <c r="M23" s="324">
        <v>3</v>
      </c>
      <c r="N23" s="321">
        <v>3</v>
      </c>
      <c r="O23" s="324">
        <v>3</v>
      </c>
      <c r="P23" s="321"/>
      <c r="Q23" s="322"/>
      <c r="R23" s="86">
        <f t="shared" si="5"/>
        <v>9</v>
      </c>
      <c r="S23" s="86">
        <f t="shared" si="5"/>
        <v>9</v>
      </c>
      <c r="T23" s="86">
        <f t="shared" si="6"/>
        <v>0</v>
      </c>
      <c r="U23" s="7"/>
      <c r="V23" s="5">
        <f t="shared" si="7"/>
        <v>100</v>
      </c>
      <c r="W23" s="5">
        <f t="shared" si="2"/>
        <v>91.325662147712706</v>
      </c>
      <c r="X23" s="5">
        <f t="shared" si="3"/>
        <v>109.49824797137214</v>
      </c>
    </row>
    <row r="24" spans="1:24" ht="45" customHeight="1">
      <c r="A24" s="321">
        <v>5</v>
      </c>
      <c r="B24" s="554" t="s">
        <v>941</v>
      </c>
      <c r="C24" s="555"/>
      <c r="D24" s="321" t="s">
        <v>229</v>
      </c>
      <c r="E24" s="321">
        <v>16</v>
      </c>
      <c r="F24" s="17">
        <f t="shared" si="0"/>
        <v>437835.84</v>
      </c>
      <c r="G24" s="17">
        <f t="shared" si="1"/>
        <v>399856.48</v>
      </c>
      <c r="H24" s="322">
        <f t="shared" si="4"/>
        <v>9</v>
      </c>
      <c r="I24" s="323">
        <f t="shared" si="4"/>
        <v>9</v>
      </c>
      <c r="J24" s="321">
        <v>3</v>
      </c>
      <c r="K24" s="324">
        <v>3</v>
      </c>
      <c r="L24" s="321">
        <v>3</v>
      </c>
      <c r="M24" s="324">
        <v>3</v>
      </c>
      <c r="N24" s="321">
        <v>3</v>
      </c>
      <c r="O24" s="324">
        <v>3</v>
      </c>
      <c r="P24" s="321"/>
      <c r="Q24" s="322"/>
      <c r="R24" s="86">
        <f t="shared" si="5"/>
        <v>9</v>
      </c>
      <c r="S24" s="86">
        <f t="shared" si="5"/>
        <v>9</v>
      </c>
      <c r="T24" s="86">
        <f t="shared" si="6"/>
        <v>0</v>
      </c>
      <c r="U24" s="7"/>
      <c r="V24" s="5">
        <f t="shared" si="7"/>
        <v>100</v>
      </c>
      <c r="W24" s="5">
        <f t="shared" si="2"/>
        <v>91.325662147712706</v>
      </c>
      <c r="X24" s="5">
        <f t="shared" si="3"/>
        <v>109.49824797137214</v>
      </c>
    </row>
    <row r="25" spans="1:24" ht="45" customHeight="1">
      <c r="A25" s="321">
        <v>6</v>
      </c>
      <c r="B25" s="554" t="s">
        <v>942</v>
      </c>
      <c r="C25" s="555"/>
      <c r="D25" s="321" t="s">
        <v>943</v>
      </c>
      <c r="E25" s="321">
        <v>4</v>
      </c>
      <c r="F25" s="17">
        <f t="shared" si="0"/>
        <v>109458.96</v>
      </c>
      <c r="G25" s="17">
        <f t="shared" si="1"/>
        <v>99964.12</v>
      </c>
      <c r="H25" s="322">
        <f t="shared" si="4"/>
        <v>9</v>
      </c>
      <c r="I25" s="323">
        <f t="shared" si="4"/>
        <v>9</v>
      </c>
      <c r="J25" s="321">
        <v>3</v>
      </c>
      <c r="K25" s="324">
        <v>3</v>
      </c>
      <c r="L25" s="321">
        <v>3</v>
      </c>
      <c r="M25" s="324">
        <v>3</v>
      </c>
      <c r="N25" s="321">
        <v>3</v>
      </c>
      <c r="O25" s="324">
        <v>3</v>
      </c>
      <c r="P25" s="321"/>
      <c r="Q25" s="322"/>
      <c r="R25" s="86">
        <f t="shared" si="5"/>
        <v>9</v>
      </c>
      <c r="S25" s="86">
        <f t="shared" si="5"/>
        <v>9</v>
      </c>
      <c r="T25" s="86">
        <f t="shared" si="6"/>
        <v>0</v>
      </c>
      <c r="U25" s="7"/>
      <c r="V25" s="5">
        <f t="shared" si="7"/>
        <v>100</v>
      </c>
      <c r="W25" s="5">
        <f t="shared" si="2"/>
        <v>91.325662147712706</v>
      </c>
      <c r="X25" s="5">
        <f t="shared" si="3"/>
        <v>109.49824797137214</v>
      </c>
    </row>
    <row r="26" spans="1:24" ht="45" customHeight="1">
      <c r="A26" s="321">
        <v>7</v>
      </c>
      <c r="B26" s="554" t="s">
        <v>944</v>
      </c>
      <c r="C26" s="555"/>
      <c r="D26" s="321" t="s">
        <v>175</v>
      </c>
      <c r="E26" s="321">
        <v>16</v>
      </c>
      <c r="F26" s="17">
        <f t="shared" si="0"/>
        <v>437835.84</v>
      </c>
      <c r="G26" s="17">
        <f t="shared" si="1"/>
        <v>399856.48</v>
      </c>
      <c r="H26" s="322">
        <f t="shared" si="4"/>
        <v>9</v>
      </c>
      <c r="I26" s="323">
        <f t="shared" si="4"/>
        <v>9</v>
      </c>
      <c r="J26" s="321">
        <v>3</v>
      </c>
      <c r="K26" s="324">
        <v>3</v>
      </c>
      <c r="L26" s="321">
        <v>3</v>
      </c>
      <c r="M26" s="324">
        <v>3</v>
      </c>
      <c r="N26" s="321">
        <v>3</v>
      </c>
      <c r="O26" s="324">
        <v>3</v>
      </c>
      <c r="P26" s="321"/>
      <c r="Q26" s="322"/>
      <c r="R26" s="86">
        <f t="shared" si="5"/>
        <v>9</v>
      </c>
      <c r="S26" s="86">
        <f t="shared" si="5"/>
        <v>9</v>
      </c>
      <c r="T26" s="86">
        <f t="shared" si="6"/>
        <v>0</v>
      </c>
      <c r="U26" s="7"/>
      <c r="V26" s="5">
        <f t="shared" si="7"/>
        <v>100</v>
      </c>
      <c r="W26" s="5">
        <f t="shared" si="2"/>
        <v>91.325662147712706</v>
      </c>
      <c r="X26" s="5">
        <f t="shared" si="3"/>
        <v>109.49824797137214</v>
      </c>
    </row>
    <row r="27" spans="1:24" ht="45" customHeight="1">
      <c r="A27" s="321"/>
      <c r="B27" s="556"/>
      <c r="C27" s="557"/>
      <c r="D27" s="325"/>
      <c r="E27" s="325"/>
      <c r="F27" s="326"/>
      <c r="G27" s="327"/>
      <c r="H27" s="322"/>
      <c r="I27" s="323"/>
      <c r="J27" s="328"/>
      <c r="K27" s="329"/>
      <c r="L27" s="328"/>
      <c r="M27" s="322"/>
      <c r="N27" s="328"/>
      <c r="O27" s="322"/>
      <c r="P27" s="328"/>
      <c r="Q27" s="322"/>
      <c r="R27" s="86"/>
      <c r="S27" s="86"/>
      <c r="T27" s="86"/>
      <c r="U27" s="7"/>
      <c r="V27" s="5"/>
      <c r="W27" s="5"/>
      <c r="X27" s="5"/>
    </row>
    <row r="28" spans="1:24" s="1" customFormat="1" ht="36.75" customHeight="1">
      <c r="A28" s="390" t="s">
        <v>24</v>
      </c>
      <c r="B28" s="391"/>
      <c r="C28" s="392"/>
      <c r="D28" s="18"/>
      <c r="E28" s="18">
        <f>SUM(E20:E27)</f>
        <v>100</v>
      </c>
      <c r="F28" s="39">
        <v>2736474</v>
      </c>
      <c r="G28" s="39">
        <v>2499103</v>
      </c>
      <c r="H28" s="18">
        <f t="shared" ref="H28:Q28" si="8">SUM(H20:H27)</f>
        <v>57</v>
      </c>
      <c r="I28" s="18">
        <f t="shared" si="8"/>
        <v>92</v>
      </c>
      <c r="J28" s="18">
        <f t="shared" si="8"/>
        <v>19</v>
      </c>
      <c r="K28" s="18">
        <f t="shared" si="8"/>
        <v>19</v>
      </c>
      <c r="L28" s="18">
        <f t="shared" si="8"/>
        <v>19</v>
      </c>
      <c r="M28" s="18">
        <f t="shared" si="8"/>
        <v>19</v>
      </c>
      <c r="N28" s="18">
        <f t="shared" si="8"/>
        <v>19</v>
      </c>
      <c r="O28" s="18">
        <f t="shared" si="8"/>
        <v>54</v>
      </c>
      <c r="P28" s="18">
        <f t="shared" si="8"/>
        <v>0</v>
      </c>
      <c r="Q28" s="18">
        <f t="shared" si="8"/>
        <v>0</v>
      </c>
      <c r="R28" s="87">
        <f t="shared" si="5"/>
        <v>57</v>
      </c>
      <c r="S28" s="87">
        <f t="shared" si="5"/>
        <v>92</v>
      </c>
      <c r="T28" s="87">
        <f t="shared" si="6"/>
        <v>35</v>
      </c>
      <c r="U28" s="87"/>
      <c r="V28" s="5">
        <f t="shared" si="7"/>
        <v>100</v>
      </c>
      <c r="W28" s="5">
        <f>G28/F28*100</f>
        <v>91.32566214771272</v>
      </c>
      <c r="X28" s="5">
        <f>V28/W28*100</f>
        <v>109.49824797137214</v>
      </c>
    </row>
    <row r="29" spans="1:24" s="6" customFormat="1" ht="14.25" customHeight="1">
      <c r="F29" s="10"/>
    </row>
    <row r="30" spans="1:24" s="6" customFormat="1" ht="14.25" customHeight="1">
      <c r="B30" s="11" t="s">
        <v>25</v>
      </c>
      <c r="F30" s="10"/>
      <c r="H30" s="6" t="s">
        <v>26</v>
      </c>
    </row>
    <row r="31" spans="1:24">
      <c r="J31" s="88"/>
      <c r="K31" s="88"/>
      <c r="L31" s="88"/>
      <c r="M31" s="88"/>
      <c r="N31" s="88"/>
      <c r="O31" s="88"/>
      <c r="P31" s="88"/>
    </row>
    <row r="32" spans="1:24">
      <c r="J32" s="88"/>
      <c r="K32" s="88"/>
      <c r="L32" s="88"/>
      <c r="M32" s="88"/>
      <c r="N32" s="88"/>
      <c r="O32" s="88"/>
      <c r="P32" s="88"/>
    </row>
    <row r="33" spans="1:24">
      <c r="J33" s="88"/>
      <c r="K33" s="88"/>
      <c r="L33" s="88"/>
      <c r="M33" s="88"/>
      <c r="N33" s="88"/>
      <c r="O33" s="88"/>
      <c r="P33" s="88"/>
    </row>
    <row r="34" spans="1:24">
      <c r="A34" s="6"/>
      <c r="B34" s="27"/>
      <c r="C34" s="27"/>
      <c r="D34" s="27"/>
      <c r="E34" s="27"/>
      <c r="F34" s="27"/>
      <c r="G34" s="27"/>
      <c r="H34" s="27"/>
      <c r="I34" s="27"/>
      <c r="J34" s="28"/>
      <c r="K34" s="28"/>
      <c r="L34" s="28"/>
      <c r="M34" s="28"/>
      <c r="N34" s="28"/>
      <c r="O34" s="28"/>
      <c r="P34" s="28"/>
      <c r="Q34" s="27"/>
      <c r="R34" s="27"/>
      <c r="S34" s="27"/>
      <c r="T34" s="27"/>
      <c r="U34" s="27"/>
      <c r="V34" s="27"/>
      <c r="W34" s="27"/>
      <c r="X34" s="6"/>
    </row>
    <row r="35" spans="1:2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>
      <c r="J36" s="88"/>
      <c r="K36" s="88"/>
      <c r="L36" s="88"/>
      <c r="M36" s="88"/>
      <c r="N36" s="88"/>
      <c r="O36" s="88"/>
      <c r="P36" s="88"/>
    </row>
    <row r="37" spans="1:24">
      <c r="J37" s="88"/>
      <c r="K37" s="88"/>
      <c r="L37" s="88"/>
      <c r="M37" s="88"/>
      <c r="N37" s="88"/>
      <c r="O37" s="88"/>
      <c r="P37" s="88"/>
    </row>
    <row r="38" spans="1:24">
      <c r="J38" s="88"/>
      <c r="K38" s="88"/>
      <c r="L38" s="88"/>
      <c r="M38" s="88"/>
      <c r="N38" s="88"/>
      <c r="O38" s="88"/>
      <c r="P38" s="88"/>
    </row>
  </sheetData>
  <sheetProtection sheet="1" objects="1" scenarios="1"/>
  <mergeCells count="31">
    <mergeCell ref="A6:X6"/>
    <mergeCell ref="A1:X1"/>
    <mergeCell ref="A2:X2"/>
    <mergeCell ref="A3:X3"/>
    <mergeCell ref="A4:X4"/>
    <mergeCell ref="A5:X5"/>
    <mergeCell ref="B19:C19"/>
    <mergeCell ref="A7:X7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N18:O18"/>
    <mergeCell ref="P18:Q18"/>
    <mergeCell ref="R18:T18"/>
    <mergeCell ref="U18:U19"/>
    <mergeCell ref="V18:X18"/>
    <mergeCell ref="B26:C26"/>
    <mergeCell ref="B27:C27"/>
    <mergeCell ref="A28:C28"/>
    <mergeCell ref="B20:C20"/>
    <mergeCell ref="B21:C21"/>
    <mergeCell ref="B22:C22"/>
    <mergeCell ref="B23:C23"/>
    <mergeCell ref="B24:C24"/>
    <mergeCell ref="B25:C25"/>
  </mergeCells>
  <printOptions horizontalCentered="1"/>
  <pageMargins left="0.11811023622047245" right="0.11811023622047245" top="0.74803149606299213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3"/>
  <sheetViews>
    <sheetView topLeftCell="C26" workbookViewId="0">
      <selection activeCell="R37" sqref="R37"/>
    </sheetView>
  </sheetViews>
  <sheetFormatPr baseColWidth="10" defaultRowHeight="12.75"/>
  <cols>
    <col min="1" max="1" width="10.42578125" style="35" customWidth="1"/>
    <col min="2" max="2" width="7.140625" style="35" customWidth="1"/>
    <col min="3" max="3" width="40.7109375" style="35" customWidth="1"/>
    <col min="4" max="5" width="11.42578125" style="35"/>
    <col min="6" max="6" width="14" style="35" customWidth="1"/>
    <col min="7" max="7" width="12.5703125" style="35" customWidth="1"/>
    <col min="8" max="10" width="9.28515625" style="35" hidden="1" customWidth="1"/>
    <col min="11" max="11" width="9.42578125" style="35" hidden="1" customWidth="1"/>
    <col min="12" max="13" width="9.28515625" style="35" hidden="1" customWidth="1"/>
    <col min="14" max="15" width="9.28515625" style="35" customWidth="1"/>
    <col min="16" max="17" width="9.28515625" style="35" hidden="1" customWidth="1"/>
    <col min="18" max="20" width="9.28515625" style="35" customWidth="1"/>
    <col min="21" max="21" width="22.85546875" style="35" customWidth="1"/>
    <col min="22" max="24" width="8.8554687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159" t="s">
        <v>427</v>
      </c>
      <c r="B9" s="160">
        <v>185</v>
      </c>
      <c r="C9" s="161" t="s">
        <v>932</v>
      </c>
      <c r="D9" s="16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159" t="s">
        <v>0</v>
      </c>
      <c r="B10" s="160">
        <v>12</v>
      </c>
      <c r="C10" s="161" t="s">
        <v>933</v>
      </c>
      <c r="D10" s="167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159" t="s">
        <v>430</v>
      </c>
      <c r="B11" s="160">
        <v>2</v>
      </c>
      <c r="C11" s="161" t="s">
        <v>964</v>
      </c>
      <c r="D11" s="167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159" t="s">
        <v>6</v>
      </c>
      <c r="B12" s="163">
        <v>38</v>
      </c>
      <c r="C12" s="161" t="s">
        <v>451</v>
      </c>
      <c r="D12" s="167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159" t="s">
        <v>416</v>
      </c>
      <c r="B13" s="160">
        <v>11</v>
      </c>
      <c r="C13" s="161" t="s">
        <v>965</v>
      </c>
      <c r="D13" s="167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  <c r="U14" s="45"/>
    </row>
    <row r="15" spans="1:24">
      <c r="A15" s="383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</row>
    <row r="16" spans="1:24" ht="25.5" customHeight="1">
      <c r="A16" s="373" t="s">
        <v>966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</row>
    <row r="17" spans="1:24">
      <c r="A17" s="565"/>
      <c r="B17" s="565"/>
      <c r="C17" s="565"/>
      <c r="D17" s="565"/>
      <c r="E17" s="565"/>
      <c r="F17" s="565"/>
      <c r="G17" s="565"/>
      <c r="H17" s="565"/>
      <c r="I17" s="565"/>
      <c r="J17" s="565"/>
      <c r="K17" s="565"/>
      <c r="L17" s="565"/>
      <c r="M17" s="565"/>
      <c r="N17" s="565"/>
      <c r="O17" s="565"/>
      <c r="P17" s="565"/>
      <c r="Q17" s="565"/>
      <c r="R17" s="565"/>
      <c r="S17" s="565"/>
      <c r="T17" s="565"/>
      <c r="U17" s="565"/>
      <c r="V17" s="565"/>
      <c r="W17" s="565"/>
      <c r="X17" s="565"/>
    </row>
    <row r="18" spans="1:24" ht="14.2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 ht="24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34.5" customHeight="1">
      <c r="A20" s="321">
        <v>1</v>
      </c>
      <c r="B20" s="558" t="s">
        <v>967</v>
      </c>
      <c r="C20" s="564"/>
      <c r="D20" s="321" t="s">
        <v>968</v>
      </c>
      <c r="E20" s="321">
        <v>45</v>
      </c>
      <c r="F20" s="17">
        <f t="shared" ref="F20:F32" si="0">$F$33*E20/100</f>
        <v>23244247.800000001</v>
      </c>
      <c r="G20" s="17">
        <f t="shared" ref="G20:G32" si="1">$G$33*E20/100</f>
        <v>20819984.399999999</v>
      </c>
      <c r="H20" s="322">
        <f>J20+L20+N20+P20</f>
        <v>207</v>
      </c>
      <c r="I20" s="323">
        <f>K20+M20+O20+Q20</f>
        <v>207</v>
      </c>
      <c r="J20" s="321">
        <v>69</v>
      </c>
      <c r="K20" s="324">
        <v>69</v>
      </c>
      <c r="L20" s="321">
        <v>69</v>
      </c>
      <c r="M20" s="324">
        <v>69</v>
      </c>
      <c r="N20" s="321">
        <v>69</v>
      </c>
      <c r="O20" s="324">
        <v>69</v>
      </c>
      <c r="P20" s="321"/>
      <c r="Q20" s="322"/>
      <c r="R20" s="86">
        <f>J20+L20+N20+P20</f>
        <v>207</v>
      </c>
      <c r="S20" s="86">
        <f>K20+M20+O20+Q20</f>
        <v>207</v>
      </c>
      <c r="T20" s="86">
        <f>S20-R20</f>
        <v>0</v>
      </c>
      <c r="U20" s="7"/>
      <c r="V20" s="5">
        <f>O20/N20*100</f>
        <v>100</v>
      </c>
      <c r="W20" s="5">
        <f t="shared" ref="W20:W33" si="2">G20/F20*100</f>
        <v>89.570480314703914</v>
      </c>
      <c r="X20" s="5">
        <f>V20/W20*100</f>
        <v>111.64392515106785</v>
      </c>
    </row>
    <row r="21" spans="1:24" ht="34.5" customHeight="1">
      <c r="A21" s="321">
        <v>2</v>
      </c>
      <c r="B21" s="554" t="s">
        <v>969</v>
      </c>
      <c r="C21" s="562"/>
      <c r="D21" s="321" t="s">
        <v>899</v>
      </c>
      <c r="E21" s="321">
        <v>18</v>
      </c>
      <c r="F21" s="17">
        <f t="shared" si="0"/>
        <v>9297699.1199999992</v>
      </c>
      <c r="G21" s="17">
        <f t="shared" si="1"/>
        <v>8327993.7599999998</v>
      </c>
      <c r="H21" s="322">
        <f t="shared" ref="H21:I32" si="3">J21+L21+N21+P21</f>
        <v>114</v>
      </c>
      <c r="I21" s="323">
        <f t="shared" si="3"/>
        <v>114</v>
      </c>
      <c r="J21" s="321">
        <v>38</v>
      </c>
      <c r="K21" s="324">
        <v>38</v>
      </c>
      <c r="L21" s="321">
        <v>38</v>
      </c>
      <c r="M21" s="324">
        <v>38</v>
      </c>
      <c r="N21" s="321">
        <v>38</v>
      </c>
      <c r="O21" s="324">
        <v>38</v>
      </c>
      <c r="P21" s="321"/>
      <c r="Q21" s="322"/>
      <c r="R21" s="86">
        <f t="shared" ref="R21:S33" si="4">J21+L21+N21+P21</f>
        <v>114</v>
      </c>
      <c r="S21" s="86">
        <f t="shared" si="4"/>
        <v>114</v>
      </c>
      <c r="T21" s="86">
        <f t="shared" ref="T21:T33" si="5">S21-R21</f>
        <v>0</v>
      </c>
      <c r="U21" s="7"/>
      <c r="V21" s="5">
        <f t="shared" ref="V21:V33" si="6">O21/N21*100</f>
        <v>100</v>
      </c>
      <c r="W21" s="5">
        <f t="shared" si="2"/>
        <v>89.570480314703929</v>
      </c>
      <c r="X21" s="5">
        <f>V21/W21*100</f>
        <v>111.64392515106782</v>
      </c>
    </row>
    <row r="22" spans="1:24" ht="34.5" customHeight="1">
      <c r="A22" s="321">
        <v>3</v>
      </c>
      <c r="B22" s="554" t="s">
        <v>970</v>
      </c>
      <c r="C22" s="562"/>
      <c r="D22" s="321" t="s">
        <v>43</v>
      </c>
      <c r="E22" s="321">
        <v>2</v>
      </c>
      <c r="F22" s="17">
        <f t="shared" si="0"/>
        <v>1033077.68</v>
      </c>
      <c r="G22" s="17">
        <f t="shared" si="1"/>
        <v>925332.64</v>
      </c>
      <c r="H22" s="322">
        <f t="shared" si="3"/>
        <v>9</v>
      </c>
      <c r="I22" s="323">
        <f t="shared" si="3"/>
        <v>9</v>
      </c>
      <c r="J22" s="321">
        <v>3</v>
      </c>
      <c r="K22" s="324">
        <v>3</v>
      </c>
      <c r="L22" s="321">
        <v>3</v>
      </c>
      <c r="M22" s="324">
        <v>3</v>
      </c>
      <c r="N22" s="321">
        <v>3</v>
      </c>
      <c r="O22" s="324">
        <v>3</v>
      </c>
      <c r="P22" s="321"/>
      <c r="Q22" s="322"/>
      <c r="R22" s="86">
        <f t="shared" si="4"/>
        <v>9</v>
      </c>
      <c r="S22" s="86">
        <f t="shared" si="4"/>
        <v>9</v>
      </c>
      <c r="T22" s="86">
        <f t="shared" si="5"/>
        <v>0</v>
      </c>
      <c r="U22" s="7"/>
      <c r="V22" s="5">
        <f t="shared" si="6"/>
        <v>100</v>
      </c>
      <c r="W22" s="5">
        <f t="shared" si="2"/>
        <v>89.570480314703929</v>
      </c>
      <c r="X22" s="5">
        <f>V22/W22*100</f>
        <v>111.64392515106782</v>
      </c>
    </row>
    <row r="23" spans="1:24" ht="34.5" customHeight="1">
      <c r="A23" s="321">
        <v>4</v>
      </c>
      <c r="B23" s="554" t="s">
        <v>971</v>
      </c>
      <c r="C23" s="562"/>
      <c r="D23" s="321" t="s">
        <v>43</v>
      </c>
      <c r="E23" s="321">
        <v>2</v>
      </c>
      <c r="F23" s="17">
        <f t="shared" si="0"/>
        <v>1033077.68</v>
      </c>
      <c r="G23" s="17">
        <f t="shared" si="1"/>
        <v>925332.64</v>
      </c>
      <c r="H23" s="322">
        <f t="shared" si="3"/>
        <v>9</v>
      </c>
      <c r="I23" s="323">
        <f t="shared" si="3"/>
        <v>9</v>
      </c>
      <c r="J23" s="321">
        <v>3</v>
      </c>
      <c r="K23" s="324">
        <v>3</v>
      </c>
      <c r="L23" s="321">
        <v>3</v>
      </c>
      <c r="M23" s="324">
        <v>3</v>
      </c>
      <c r="N23" s="321">
        <v>3</v>
      </c>
      <c r="O23" s="324">
        <v>3</v>
      </c>
      <c r="P23" s="321"/>
      <c r="Q23" s="322"/>
      <c r="R23" s="86">
        <f t="shared" si="4"/>
        <v>9</v>
      </c>
      <c r="S23" s="86">
        <f t="shared" si="4"/>
        <v>9</v>
      </c>
      <c r="T23" s="86">
        <f t="shared" si="5"/>
        <v>0</v>
      </c>
      <c r="U23" s="7"/>
      <c r="V23" s="5">
        <f t="shared" si="6"/>
        <v>100</v>
      </c>
      <c r="W23" s="5">
        <f t="shared" si="2"/>
        <v>89.570480314703929</v>
      </c>
      <c r="X23" s="5">
        <f>V23/W23*100</f>
        <v>111.64392515106782</v>
      </c>
    </row>
    <row r="24" spans="1:24" ht="34.5" customHeight="1">
      <c r="A24" s="321">
        <v>5</v>
      </c>
      <c r="B24" s="554" t="s">
        <v>972</v>
      </c>
      <c r="C24" s="562"/>
      <c r="D24" s="321" t="s">
        <v>43</v>
      </c>
      <c r="E24" s="321">
        <v>2</v>
      </c>
      <c r="F24" s="17">
        <f t="shared" si="0"/>
        <v>1033077.68</v>
      </c>
      <c r="G24" s="17">
        <f t="shared" si="1"/>
        <v>925332.64</v>
      </c>
      <c r="H24" s="322">
        <f t="shared" si="3"/>
        <v>9</v>
      </c>
      <c r="I24" s="323">
        <f t="shared" si="3"/>
        <v>9</v>
      </c>
      <c r="J24" s="321">
        <v>3</v>
      </c>
      <c r="K24" s="324">
        <v>3</v>
      </c>
      <c r="L24" s="321">
        <v>3</v>
      </c>
      <c r="M24" s="324">
        <v>3</v>
      </c>
      <c r="N24" s="321">
        <v>3</v>
      </c>
      <c r="O24" s="324">
        <v>3</v>
      </c>
      <c r="P24" s="321"/>
      <c r="Q24" s="322"/>
      <c r="R24" s="86">
        <f t="shared" si="4"/>
        <v>9</v>
      </c>
      <c r="S24" s="86">
        <f t="shared" si="4"/>
        <v>9</v>
      </c>
      <c r="T24" s="86">
        <f t="shared" si="5"/>
        <v>0</v>
      </c>
      <c r="U24" s="7"/>
      <c r="V24" s="5">
        <f t="shared" si="6"/>
        <v>100</v>
      </c>
      <c r="W24" s="5">
        <f t="shared" si="2"/>
        <v>89.570480314703929</v>
      </c>
      <c r="X24" s="5">
        <f>V24/W24*100</f>
        <v>111.64392515106782</v>
      </c>
    </row>
    <row r="25" spans="1:24" ht="34.5" customHeight="1">
      <c r="A25" s="321">
        <v>6</v>
      </c>
      <c r="B25" s="554" t="s">
        <v>973</v>
      </c>
      <c r="C25" s="562"/>
      <c r="D25" s="321" t="s">
        <v>331</v>
      </c>
      <c r="E25" s="321">
        <v>2</v>
      </c>
      <c r="F25" s="17">
        <f t="shared" si="0"/>
        <v>1033077.68</v>
      </c>
      <c r="G25" s="17">
        <f t="shared" si="1"/>
        <v>925332.64</v>
      </c>
      <c r="H25" s="322">
        <f t="shared" si="3"/>
        <v>2</v>
      </c>
      <c r="I25" s="323">
        <f t="shared" si="3"/>
        <v>2</v>
      </c>
      <c r="J25" s="321">
        <v>0</v>
      </c>
      <c r="K25" s="324">
        <v>0</v>
      </c>
      <c r="L25" s="321">
        <v>0</v>
      </c>
      <c r="M25" s="324">
        <v>0</v>
      </c>
      <c r="N25" s="321">
        <v>2</v>
      </c>
      <c r="O25" s="324">
        <v>2</v>
      </c>
      <c r="P25" s="321"/>
      <c r="Q25" s="322"/>
      <c r="R25" s="86">
        <f t="shared" si="4"/>
        <v>2</v>
      </c>
      <c r="S25" s="86">
        <f t="shared" si="4"/>
        <v>2</v>
      </c>
      <c r="T25" s="86">
        <f t="shared" si="5"/>
        <v>0</v>
      </c>
      <c r="U25" s="7"/>
      <c r="V25" s="5">
        <f t="shared" si="6"/>
        <v>100</v>
      </c>
      <c r="W25" s="5">
        <f t="shared" si="2"/>
        <v>89.570480314703929</v>
      </c>
      <c r="X25" s="5">
        <v>0</v>
      </c>
    </row>
    <row r="26" spans="1:24" ht="34.5" customHeight="1">
      <c r="A26" s="321">
        <v>7</v>
      </c>
      <c r="B26" s="554" t="s">
        <v>974</v>
      </c>
      <c r="C26" s="562"/>
      <c r="D26" s="321" t="s">
        <v>331</v>
      </c>
      <c r="E26" s="321">
        <v>6</v>
      </c>
      <c r="F26" s="17">
        <f t="shared" si="0"/>
        <v>3099233.04</v>
      </c>
      <c r="G26" s="17">
        <f t="shared" si="1"/>
        <v>2775997.92</v>
      </c>
      <c r="H26" s="322">
        <f t="shared" si="3"/>
        <v>18</v>
      </c>
      <c r="I26" s="323">
        <f t="shared" si="3"/>
        <v>18</v>
      </c>
      <c r="J26" s="321">
        <v>6</v>
      </c>
      <c r="K26" s="324">
        <v>6</v>
      </c>
      <c r="L26" s="321">
        <v>6</v>
      </c>
      <c r="M26" s="324">
        <v>6</v>
      </c>
      <c r="N26" s="321">
        <v>6</v>
      </c>
      <c r="O26" s="324">
        <v>6</v>
      </c>
      <c r="P26" s="321"/>
      <c r="Q26" s="322"/>
      <c r="R26" s="86">
        <f t="shared" si="4"/>
        <v>18</v>
      </c>
      <c r="S26" s="86">
        <f t="shared" si="4"/>
        <v>18</v>
      </c>
      <c r="T26" s="86">
        <f t="shared" si="5"/>
        <v>0</v>
      </c>
      <c r="U26" s="7"/>
      <c r="V26" s="5">
        <f t="shared" si="6"/>
        <v>100</v>
      </c>
      <c r="W26" s="5">
        <f t="shared" si="2"/>
        <v>89.570480314703929</v>
      </c>
      <c r="X26" s="5">
        <f>V26/W26*100</f>
        <v>111.64392515106782</v>
      </c>
    </row>
    <row r="27" spans="1:24" ht="34.5" customHeight="1">
      <c r="A27" s="321">
        <v>8</v>
      </c>
      <c r="B27" s="554" t="s">
        <v>975</v>
      </c>
      <c r="C27" s="562"/>
      <c r="D27" s="321" t="s">
        <v>331</v>
      </c>
      <c r="E27" s="321">
        <v>13</v>
      </c>
      <c r="F27" s="17">
        <f t="shared" si="0"/>
        <v>6715004.9199999999</v>
      </c>
      <c r="G27" s="17">
        <f t="shared" si="1"/>
        <v>6014662.1600000001</v>
      </c>
      <c r="H27" s="322">
        <f t="shared" si="3"/>
        <v>39</v>
      </c>
      <c r="I27" s="323">
        <f t="shared" si="3"/>
        <v>39</v>
      </c>
      <c r="J27" s="321">
        <v>13</v>
      </c>
      <c r="K27" s="324">
        <v>13</v>
      </c>
      <c r="L27" s="321">
        <v>13</v>
      </c>
      <c r="M27" s="324">
        <v>13</v>
      </c>
      <c r="N27" s="321">
        <v>13</v>
      </c>
      <c r="O27" s="324">
        <v>13</v>
      </c>
      <c r="P27" s="321"/>
      <c r="Q27" s="322"/>
      <c r="R27" s="86">
        <f t="shared" si="4"/>
        <v>39</v>
      </c>
      <c r="S27" s="86">
        <f t="shared" si="4"/>
        <v>39</v>
      </c>
      <c r="T27" s="86">
        <f t="shared" si="5"/>
        <v>0</v>
      </c>
      <c r="U27" s="7"/>
      <c r="V27" s="5">
        <f t="shared" si="6"/>
        <v>100</v>
      </c>
      <c r="W27" s="5">
        <f t="shared" si="2"/>
        <v>89.570480314703929</v>
      </c>
      <c r="X27" s="5">
        <f>V27/W27*100</f>
        <v>111.64392515106782</v>
      </c>
    </row>
    <row r="28" spans="1:24" ht="34.5" customHeight="1">
      <c r="A28" s="321">
        <v>9</v>
      </c>
      <c r="B28" s="554" t="s">
        <v>976</v>
      </c>
      <c r="C28" s="562"/>
      <c r="D28" s="321" t="s">
        <v>977</v>
      </c>
      <c r="E28" s="321">
        <v>2</v>
      </c>
      <c r="F28" s="17">
        <f t="shared" si="0"/>
        <v>1033077.68</v>
      </c>
      <c r="G28" s="17">
        <f t="shared" si="1"/>
        <v>925332.64</v>
      </c>
      <c r="H28" s="322">
        <f t="shared" si="3"/>
        <v>9</v>
      </c>
      <c r="I28" s="323">
        <f t="shared" si="3"/>
        <v>9</v>
      </c>
      <c r="J28" s="321">
        <v>3</v>
      </c>
      <c r="K28" s="324">
        <v>3</v>
      </c>
      <c r="L28" s="321">
        <v>3</v>
      </c>
      <c r="M28" s="324">
        <v>3</v>
      </c>
      <c r="N28" s="321">
        <v>3</v>
      </c>
      <c r="O28" s="324">
        <v>3</v>
      </c>
      <c r="P28" s="321"/>
      <c r="Q28" s="322"/>
      <c r="R28" s="86">
        <f t="shared" si="4"/>
        <v>9</v>
      </c>
      <c r="S28" s="86">
        <f t="shared" si="4"/>
        <v>9</v>
      </c>
      <c r="T28" s="86">
        <f t="shared" si="5"/>
        <v>0</v>
      </c>
      <c r="U28" s="37"/>
      <c r="V28" s="5">
        <f t="shared" si="6"/>
        <v>100</v>
      </c>
      <c r="W28" s="5">
        <f t="shared" si="2"/>
        <v>89.570480314703929</v>
      </c>
      <c r="X28" s="5">
        <f>V28/W28*100</f>
        <v>111.64392515106782</v>
      </c>
    </row>
    <row r="29" spans="1:24" ht="34.5" customHeight="1">
      <c r="A29" s="321">
        <v>10</v>
      </c>
      <c r="B29" s="554" t="s">
        <v>978</v>
      </c>
      <c r="C29" s="562"/>
      <c r="D29" s="321" t="s">
        <v>43</v>
      </c>
      <c r="E29" s="321">
        <v>2</v>
      </c>
      <c r="F29" s="17">
        <f t="shared" si="0"/>
        <v>1033077.68</v>
      </c>
      <c r="G29" s="17">
        <f t="shared" si="1"/>
        <v>925332.64</v>
      </c>
      <c r="H29" s="322">
        <f t="shared" si="3"/>
        <v>9</v>
      </c>
      <c r="I29" s="323">
        <f t="shared" si="3"/>
        <v>9</v>
      </c>
      <c r="J29" s="321">
        <v>3</v>
      </c>
      <c r="K29" s="324">
        <v>3</v>
      </c>
      <c r="L29" s="321">
        <v>3</v>
      </c>
      <c r="M29" s="324">
        <v>3</v>
      </c>
      <c r="N29" s="321">
        <v>3</v>
      </c>
      <c r="O29" s="324">
        <v>3</v>
      </c>
      <c r="P29" s="321"/>
      <c r="Q29" s="322"/>
      <c r="R29" s="86">
        <f t="shared" si="4"/>
        <v>9</v>
      </c>
      <c r="S29" s="86">
        <f t="shared" si="4"/>
        <v>9</v>
      </c>
      <c r="T29" s="87">
        <f t="shared" si="5"/>
        <v>0</v>
      </c>
      <c r="U29" s="37"/>
      <c r="V29" s="5">
        <f t="shared" si="6"/>
        <v>100</v>
      </c>
      <c r="W29" s="5">
        <f t="shared" si="2"/>
        <v>89.570480314703929</v>
      </c>
      <c r="X29" s="5">
        <f>V29/W29*100</f>
        <v>111.64392515106782</v>
      </c>
    </row>
    <row r="30" spans="1:24" ht="34.5" customHeight="1">
      <c r="A30" s="321">
        <v>11</v>
      </c>
      <c r="B30" s="554" t="s">
        <v>979</v>
      </c>
      <c r="C30" s="562"/>
      <c r="D30" s="321" t="s">
        <v>455</v>
      </c>
      <c r="E30" s="321">
        <v>2</v>
      </c>
      <c r="F30" s="17">
        <f t="shared" si="0"/>
        <v>1033077.68</v>
      </c>
      <c r="G30" s="17">
        <f t="shared" si="1"/>
        <v>925332.64</v>
      </c>
      <c r="H30" s="322">
        <f t="shared" si="3"/>
        <v>9</v>
      </c>
      <c r="I30" s="323">
        <f t="shared" si="3"/>
        <v>9</v>
      </c>
      <c r="J30" s="321">
        <v>3</v>
      </c>
      <c r="K30" s="324">
        <v>3</v>
      </c>
      <c r="L30" s="321">
        <v>3</v>
      </c>
      <c r="M30" s="324">
        <v>3</v>
      </c>
      <c r="N30" s="321">
        <v>3</v>
      </c>
      <c r="O30" s="324">
        <v>3</v>
      </c>
      <c r="P30" s="321"/>
      <c r="Q30" s="322"/>
      <c r="R30" s="86">
        <f t="shared" si="4"/>
        <v>9</v>
      </c>
      <c r="S30" s="86">
        <f t="shared" si="4"/>
        <v>9</v>
      </c>
      <c r="T30" s="87">
        <f t="shared" si="5"/>
        <v>0</v>
      </c>
      <c r="U30" s="37"/>
      <c r="V30" s="5">
        <f t="shared" si="6"/>
        <v>100</v>
      </c>
      <c r="W30" s="5">
        <f t="shared" si="2"/>
        <v>89.570480314703929</v>
      </c>
      <c r="X30" s="5">
        <f>V30/W30*100</f>
        <v>111.64392515106782</v>
      </c>
    </row>
    <row r="31" spans="1:24" ht="34.5" customHeight="1">
      <c r="A31" s="321">
        <v>12</v>
      </c>
      <c r="B31" s="556" t="s">
        <v>980</v>
      </c>
      <c r="C31" s="563"/>
      <c r="D31" s="332" t="s">
        <v>107</v>
      </c>
      <c r="E31" s="332">
        <v>2</v>
      </c>
      <c r="F31" s="17">
        <f t="shared" si="0"/>
        <v>1033077.68</v>
      </c>
      <c r="G31" s="17">
        <f t="shared" si="1"/>
        <v>925332.64</v>
      </c>
      <c r="H31" s="322">
        <f t="shared" si="3"/>
        <v>1</v>
      </c>
      <c r="I31" s="323">
        <f t="shared" si="3"/>
        <v>0</v>
      </c>
      <c r="J31" s="332">
        <v>0</v>
      </c>
      <c r="K31" s="333">
        <v>0</v>
      </c>
      <c r="L31" s="332">
        <v>1</v>
      </c>
      <c r="M31" s="333">
        <v>0</v>
      </c>
      <c r="N31" s="332">
        <v>0</v>
      </c>
      <c r="O31" s="333">
        <v>0</v>
      </c>
      <c r="P31" s="332"/>
      <c r="Q31" s="334"/>
      <c r="R31" s="86">
        <f t="shared" si="4"/>
        <v>1</v>
      </c>
      <c r="S31" s="86">
        <f t="shared" si="4"/>
        <v>0</v>
      </c>
      <c r="T31" s="87">
        <f t="shared" si="5"/>
        <v>-1</v>
      </c>
      <c r="U31" s="37"/>
      <c r="V31" s="5" t="e">
        <f t="shared" si="6"/>
        <v>#DIV/0!</v>
      </c>
      <c r="W31" s="5">
        <f t="shared" si="2"/>
        <v>89.570480314703929</v>
      </c>
      <c r="X31" s="5">
        <v>0</v>
      </c>
    </row>
    <row r="32" spans="1:24" s="1" customFormat="1" ht="36.75" customHeight="1">
      <c r="A32" s="335">
        <v>13</v>
      </c>
      <c r="B32" s="560" t="s">
        <v>981</v>
      </c>
      <c r="C32" s="561"/>
      <c r="D32" s="336" t="s">
        <v>455</v>
      </c>
      <c r="E32" s="336">
        <v>2</v>
      </c>
      <c r="F32" s="17">
        <f t="shared" si="0"/>
        <v>1033077.68</v>
      </c>
      <c r="G32" s="17">
        <f t="shared" si="1"/>
        <v>925332.64</v>
      </c>
      <c r="H32" s="322">
        <f t="shared" si="3"/>
        <v>9</v>
      </c>
      <c r="I32" s="323">
        <f t="shared" si="3"/>
        <v>9</v>
      </c>
      <c r="J32" s="336">
        <v>3</v>
      </c>
      <c r="K32" s="58">
        <v>3</v>
      </c>
      <c r="L32" s="336">
        <v>3</v>
      </c>
      <c r="M32" s="58">
        <v>3</v>
      </c>
      <c r="N32" s="336">
        <v>3</v>
      </c>
      <c r="O32" s="58">
        <v>3</v>
      </c>
      <c r="P32" s="336"/>
      <c r="Q32" s="5"/>
      <c r="R32" s="86">
        <f t="shared" si="4"/>
        <v>9</v>
      </c>
      <c r="S32" s="86">
        <f t="shared" si="4"/>
        <v>9</v>
      </c>
      <c r="T32" s="87">
        <f t="shared" si="5"/>
        <v>0</v>
      </c>
      <c r="U32" s="5"/>
      <c r="V32" s="5">
        <f t="shared" si="6"/>
        <v>100</v>
      </c>
      <c r="W32" s="5">
        <f t="shared" si="2"/>
        <v>89.570480314703929</v>
      </c>
      <c r="X32" s="5">
        <f>V32/W32*100</f>
        <v>111.64392515106782</v>
      </c>
    </row>
    <row r="33" spans="1:24" s="6" customFormat="1" ht="14.25" customHeight="1">
      <c r="A33" s="390" t="s">
        <v>24</v>
      </c>
      <c r="B33" s="391"/>
      <c r="C33" s="392"/>
      <c r="D33" s="18"/>
      <c r="E33" s="18">
        <f>SUM(E20:E32)</f>
        <v>100</v>
      </c>
      <c r="F33" s="19">
        <v>51653884</v>
      </c>
      <c r="G33" s="39">
        <v>46266632</v>
      </c>
      <c r="H33" s="9">
        <f>SUM(H20:H32)</f>
        <v>444</v>
      </c>
      <c r="I33" s="9">
        <f>SUM(I20:I32)</f>
        <v>443</v>
      </c>
      <c r="J33" s="18">
        <f>SUM(J20:J32)</f>
        <v>147</v>
      </c>
      <c r="K33" s="18">
        <f>SUM(K20:K32)</f>
        <v>147</v>
      </c>
      <c r="L33" s="18">
        <f t="shared" ref="L33:Q33" si="7">SUM(L20:L31)</f>
        <v>145</v>
      </c>
      <c r="M33" s="18">
        <f>SUM(M20:M32)</f>
        <v>147</v>
      </c>
      <c r="N33" s="18">
        <f>SUM(N20:N32)</f>
        <v>149</v>
      </c>
      <c r="O33" s="18">
        <f>SUM(O20:O32)</f>
        <v>149</v>
      </c>
      <c r="P33" s="18">
        <f t="shared" si="7"/>
        <v>0</v>
      </c>
      <c r="Q33" s="18">
        <f t="shared" si="7"/>
        <v>0</v>
      </c>
      <c r="R33" s="86">
        <f t="shared" si="4"/>
        <v>441</v>
      </c>
      <c r="S33" s="86">
        <f t="shared" si="4"/>
        <v>443</v>
      </c>
      <c r="T33" s="87">
        <f t="shared" si="5"/>
        <v>2</v>
      </c>
      <c r="U33" s="87"/>
      <c r="V33" s="5">
        <f t="shared" si="6"/>
        <v>100</v>
      </c>
      <c r="W33" s="5">
        <f t="shared" si="2"/>
        <v>89.570480314703929</v>
      </c>
      <c r="X33" s="5">
        <f>V33/W33*100</f>
        <v>111.64392515106782</v>
      </c>
    </row>
    <row r="34" spans="1:24" s="6" customFormat="1" ht="14.25" customHeight="1">
      <c r="F34" s="10"/>
    </row>
    <row r="35" spans="1:24">
      <c r="A35" s="6"/>
      <c r="B35" s="11" t="s">
        <v>25</v>
      </c>
      <c r="C35" s="6"/>
      <c r="D35" s="6"/>
      <c r="E35" s="6"/>
      <c r="F35" s="10"/>
      <c r="G35" s="6"/>
      <c r="H35" s="6" t="s">
        <v>26</v>
      </c>
      <c r="I35" s="6"/>
      <c r="J35" s="6"/>
      <c r="K35" s="6"/>
      <c r="L35" s="6"/>
      <c r="M35" s="6"/>
      <c r="N35" s="6"/>
      <c r="O35" s="6"/>
      <c r="P35" s="6"/>
      <c r="Q35" s="6"/>
    </row>
    <row r="36" spans="1:24">
      <c r="J36" s="88"/>
      <c r="K36" s="88"/>
      <c r="L36" s="88"/>
      <c r="M36" s="88"/>
      <c r="N36" s="88"/>
      <c r="O36" s="88"/>
      <c r="P36" s="88"/>
    </row>
    <row r="37" spans="1:24">
      <c r="J37" s="88"/>
      <c r="K37" s="88"/>
      <c r="L37" s="88"/>
      <c r="M37" s="88"/>
      <c r="N37" s="88"/>
      <c r="O37" s="88"/>
      <c r="P37" s="88"/>
    </row>
    <row r="38" spans="1:24">
      <c r="A38" s="6"/>
      <c r="B38" s="27"/>
      <c r="C38" s="27"/>
      <c r="D38" s="27"/>
      <c r="E38" s="27"/>
      <c r="F38" s="27"/>
      <c r="G38" s="27"/>
      <c r="H38" s="27"/>
      <c r="I38" s="27"/>
      <c r="J38" s="28"/>
      <c r="K38" s="28"/>
      <c r="L38" s="28"/>
      <c r="M38" s="28"/>
      <c r="N38" s="28"/>
      <c r="O38" s="28"/>
      <c r="P38" s="28"/>
      <c r="Q38" s="27"/>
      <c r="R38" s="27"/>
      <c r="S38" s="27"/>
      <c r="T38" s="27"/>
      <c r="U38" s="27"/>
      <c r="V38" s="27"/>
      <c r="W38" s="27"/>
      <c r="X38" s="6"/>
    </row>
    <row r="39" spans="1:2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>
      <c r="J40" s="88"/>
      <c r="K40" s="88"/>
      <c r="L40" s="88"/>
      <c r="M40" s="88"/>
      <c r="N40" s="88"/>
      <c r="O40" s="88"/>
      <c r="P40" s="88"/>
    </row>
    <row r="41" spans="1:24">
      <c r="J41" s="88"/>
      <c r="K41" s="88"/>
      <c r="L41" s="88"/>
      <c r="M41" s="88"/>
      <c r="N41" s="88"/>
      <c r="O41" s="88"/>
      <c r="P41" s="88"/>
    </row>
    <row r="42" spans="1:24">
      <c r="J42" s="88"/>
      <c r="K42" s="88"/>
      <c r="L42" s="88"/>
      <c r="M42" s="88"/>
      <c r="N42" s="88"/>
      <c r="O42" s="88"/>
      <c r="P42" s="88"/>
    </row>
    <row r="43" spans="1:24">
      <c r="J43" s="88"/>
      <c r="K43" s="88"/>
      <c r="L43" s="88"/>
      <c r="M43" s="88"/>
      <c r="N43" s="88"/>
      <c r="O43" s="88"/>
      <c r="P43" s="88"/>
    </row>
    <row r="44" spans="1:24">
      <c r="J44" s="88"/>
      <c r="K44" s="88"/>
      <c r="L44" s="88"/>
      <c r="M44" s="88"/>
      <c r="N44" s="88"/>
      <c r="O44" s="88"/>
      <c r="P44" s="88"/>
    </row>
    <row r="45" spans="1:24">
      <c r="J45" s="88"/>
      <c r="K45" s="88"/>
      <c r="L45" s="88"/>
      <c r="M45" s="88"/>
      <c r="N45" s="88"/>
      <c r="O45" s="88"/>
      <c r="P45" s="88"/>
    </row>
    <row r="46" spans="1:24">
      <c r="J46" s="88"/>
      <c r="K46" s="88"/>
      <c r="L46" s="88"/>
      <c r="M46" s="88"/>
      <c r="N46" s="88"/>
      <c r="O46" s="88"/>
      <c r="P46" s="88"/>
    </row>
    <row r="47" spans="1:24">
      <c r="J47" s="88"/>
      <c r="K47" s="88"/>
      <c r="L47" s="88"/>
      <c r="M47" s="88"/>
      <c r="N47" s="88"/>
      <c r="O47" s="88"/>
      <c r="P47" s="88"/>
    </row>
    <row r="48" spans="1:24">
      <c r="J48" s="88"/>
      <c r="K48" s="88"/>
      <c r="L48" s="88"/>
      <c r="M48" s="88"/>
      <c r="N48" s="88"/>
      <c r="O48" s="88"/>
      <c r="P48" s="88"/>
    </row>
    <row r="49" spans="10:16">
      <c r="J49" s="88"/>
      <c r="K49" s="88"/>
      <c r="L49" s="88"/>
      <c r="M49" s="88"/>
      <c r="N49" s="88"/>
      <c r="O49" s="88"/>
      <c r="P49" s="88"/>
    </row>
    <row r="50" spans="10:16">
      <c r="J50" s="88"/>
      <c r="K50" s="88"/>
      <c r="L50" s="88"/>
      <c r="M50" s="88"/>
      <c r="N50" s="88"/>
      <c r="O50" s="88"/>
      <c r="P50" s="88"/>
    </row>
    <row r="51" spans="10:16">
      <c r="J51" s="88"/>
      <c r="K51" s="88"/>
      <c r="L51" s="88"/>
      <c r="M51" s="88"/>
      <c r="N51" s="88"/>
      <c r="O51" s="88"/>
      <c r="P51" s="88"/>
    </row>
    <row r="52" spans="10:16">
      <c r="J52" s="88"/>
      <c r="K52" s="88"/>
      <c r="L52" s="88"/>
      <c r="M52" s="88"/>
      <c r="N52" s="88"/>
      <c r="O52" s="88"/>
      <c r="P52" s="88"/>
    </row>
    <row r="53" spans="10:16">
      <c r="J53" s="88"/>
      <c r="K53" s="88"/>
      <c r="L53" s="88"/>
      <c r="M53" s="88"/>
      <c r="N53" s="88"/>
      <c r="O53" s="88"/>
      <c r="P53" s="88"/>
    </row>
    <row r="54" spans="10:16">
      <c r="J54" s="88"/>
      <c r="K54" s="88"/>
      <c r="L54" s="88"/>
      <c r="M54" s="88"/>
      <c r="N54" s="88"/>
      <c r="O54" s="88"/>
      <c r="P54" s="88"/>
    </row>
    <row r="55" spans="10:16">
      <c r="J55" s="88"/>
      <c r="K55" s="88"/>
      <c r="L55" s="88"/>
      <c r="M55" s="88"/>
      <c r="N55" s="88"/>
      <c r="O55" s="88"/>
      <c r="P55" s="88"/>
    </row>
    <row r="56" spans="10:16">
      <c r="J56" s="88"/>
      <c r="K56" s="88"/>
      <c r="L56" s="88"/>
      <c r="M56" s="88"/>
      <c r="N56" s="88"/>
      <c r="O56" s="88"/>
      <c r="P56" s="88"/>
    </row>
    <row r="57" spans="10:16">
      <c r="J57" s="88"/>
      <c r="K57" s="88"/>
      <c r="L57" s="88"/>
      <c r="M57" s="88"/>
      <c r="N57" s="88"/>
      <c r="O57" s="88"/>
      <c r="P57" s="88"/>
    </row>
    <row r="58" spans="10:16">
      <c r="J58" s="88"/>
      <c r="K58" s="88"/>
      <c r="L58" s="88"/>
      <c r="M58" s="88"/>
      <c r="N58" s="88"/>
      <c r="O58" s="88"/>
      <c r="P58" s="88"/>
    </row>
    <row r="59" spans="10:16">
      <c r="J59" s="88"/>
      <c r="K59" s="88"/>
      <c r="L59" s="88"/>
      <c r="M59" s="88"/>
      <c r="N59" s="88"/>
      <c r="O59" s="88"/>
      <c r="P59" s="88"/>
    </row>
    <row r="60" spans="10:16">
      <c r="J60" s="88"/>
      <c r="K60" s="88"/>
      <c r="L60" s="88"/>
      <c r="M60" s="88"/>
      <c r="N60" s="88"/>
      <c r="O60" s="88"/>
      <c r="P60" s="88"/>
    </row>
    <row r="61" spans="10:16">
      <c r="J61" s="88"/>
      <c r="K61" s="88"/>
      <c r="L61" s="88"/>
      <c r="M61" s="88"/>
      <c r="N61" s="88"/>
      <c r="O61" s="88"/>
      <c r="P61" s="88"/>
    </row>
    <row r="62" spans="10:16">
      <c r="J62" s="88"/>
      <c r="K62" s="88"/>
      <c r="L62" s="88"/>
      <c r="M62" s="88"/>
      <c r="N62" s="88"/>
      <c r="O62" s="88"/>
      <c r="P62" s="88"/>
    </row>
    <row r="63" spans="10:16">
      <c r="J63" s="88"/>
      <c r="K63" s="88"/>
      <c r="L63" s="88"/>
      <c r="M63" s="88"/>
      <c r="N63" s="88"/>
      <c r="O63" s="88"/>
      <c r="P63" s="88"/>
    </row>
    <row r="64" spans="10:16">
      <c r="J64" s="88"/>
      <c r="K64" s="88"/>
      <c r="L64" s="88"/>
      <c r="M64" s="88"/>
      <c r="N64" s="88"/>
      <c r="O64" s="88"/>
      <c r="P64" s="88"/>
    </row>
    <row r="65" spans="10:16">
      <c r="J65" s="88"/>
      <c r="K65" s="88"/>
      <c r="L65" s="88"/>
      <c r="M65" s="88"/>
      <c r="N65" s="88"/>
      <c r="O65" s="88"/>
      <c r="P65" s="88"/>
    </row>
    <row r="66" spans="10:16">
      <c r="J66" s="88"/>
      <c r="K66" s="88"/>
      <c r="L66" s="88"/>
      <c r="M66" s="88"/>
      <c r="N66" s="88"/>
      <c r="O66" s="88"/>
      <c r="P66" s="88"/>
    </row>
    <row r="67" spans="10:16">
      <c r="J67" s="88"/>
      <c r="K67" s="88"/>
      <c r="L67" s="88"/>
      <c r="M67" s="88"/>
      <c r="N67" s="88"/>
      <c r="O67" s="88"/>
      <c r="P67" s="88"/>
    </row>
    <row r="68" spans="10:16">
      <c r="J68" s="88"/>
      <c r="K68" s="88"/>
      <c r="L68" s="88"/>
      <c r="M68" s="88"/>
      <c r="N68" s="88"/>
      <c r="O68" s="88"/>
      <c r="P68" s="88"/>
    </row>
    <row r="69" spans="10:16">
      <c r="J69" s="88"/>
      <c r="K69" s="88"/>
      <c r="L69" s="88"/>
      <c r="M69" s="88"/>
      <c r="N69" s="88"/>
      <c r="O69" s="88"/>
      <c r="P69" s="88"/>
    </row>
    <row r="70" spans="10:16">
      <c r="J70" s="88"/>
      <c r="K70" s="88"/>
      <c r="L70" s="88"/>
      <c r="M70" s="88"/>
      <c r="N70" s="88"/>
      <c r="O70" s="88"/>
      <c r="P70" s="88"/>
    </row>
    <row r="71" spans="10:16">
      <c r="J71" s="88"/>
      <c r="K71" s="88"/>
      <c r="L71" s="88"/>
      <c r="M71" s="88"/>
      <c r="N71" s="88"/>
      <c r="O71" s="88"/>
      <c r="P71" s="88"/>
    </row>
    <row r="72" spans="10:16">
      <c r="J72" s="88"/>
      <c r="K72" s="88"/>
      <c r="L72" s="88"/>
      <c r="M72" s="88"/>
      <c r="N72" s="88"/>
      <c r="O72" s="88"/>
      <c r="P72" s="88"/>
    </row>
    <row r="73" spans="10:16">
      <c r="J73" s="88"/>
      <c r="K73" s="88"/>
      <c r="L73" s="88"/>
      <c r="M73" s="88"/>
      <c r="N73" s="88"/>
      <c r="O73" s="88"/>
      <c r="P73" s="88"/>
    </row>
    <row r="74" spans="10:16">
      <c r="J74" s="88"/>
      <c r="K74" s="88"/>
      <c r="L74" s="88"/>
      <c r="M74" s="88"/>
      <c r="N74" s="88"/>
      <c r="O74" s="88"/>
      <c r="P74" s="88"/>
    </row>
    <row r="75" spans="10:16">
      <c r="J75" s="88"/>
      <c r="K75" s="88"/>
      <c r="L75" s="88"/>
      <c r="M75" s="88"/>
      <c r="N75" s="88"/>
      <c r="O75" s="88"/>
      <c r="P75" s="88"/>
    </row>
    <row r="76" spans="10:16">
      <c r="J76" s="88"/>
      <c r="K76" s="88"/>
      <c r="L76" s="88"/>
      <c r="M76" s="88"/>
      <c r="N76" s="88"/>
      <c r="O76" s="88"/>
      <c r="P76" s="88"/>
    </row>
    <row r="77" spans="10:16">
      <c r="J77" s="88"/>
      <c r="K77" s="88"/>
      <c r="L77" s="88"/>
      <c r="M77" s="88"/>
      <c r="N77" s="88"/>
      <c r="O77" s="88"/>
      <c r="P77" s="88"/>
    </row>
    <row r="78" spans="10:16">
      <c r="J78" s="88"/>
      <c r="K78" s="88"/>
      <c r="L78" s="88"/>
      <c r="M78" s="88"/>
      <c r="N78" s="88"/>
      <c r="O78" s="88"/>
      <c r="P78" s="88"/>
    </row>
    <row r="79" spans="10:16">
      <c r="J79" s="88"/>
      <c r="K79" s="88"/>
      <c r="L79" s="88"/>
      <c r="M79" s="88"/>
      <c r="N79" s="88"/>
      <c r="O79" s="88"/>
      <c r="P79" s="88"/>
    </row>
    <row r="80" spans="10:16">
      <c r="J80" s="88"/>
      <c r="K80" s="88"/>
      <c r="L80" s="88"/>
      <c r="M80" s="88"/>
      <c r="N80" s="88"/>
      <c r="O80" s="88"/>
      <c r="P80" s="88"/>
    </row>
    <row r="81" spans="10:16">
      <c r="J81" s="88"/>
      <c r="K81" s="88"/>
      <c r="L81" s="88"/>
      <c r="M81" s="88"/>
      <c r="N81" s="88"/>
      <c r="O81" s="88"/>
      <c r="P81" s="88"/>
    </row>
    <row r="82" spans="10:16">
      <c r="J82" s="88"/>
      <c r="K82" s="88"/>
      <c r="L82" s="88"/>
      <c r="M82" s="88"/>
      <c r="N82" s="88"/>
      <c r="O82" s="88"/>
      <c r="P82" s="88"/>
    </row>
    <row r="83" spans="10:16">
      <c r="J83" s="88"/>
      <c r="K83" s="88"/>
      <c r="L83" s="88"/>
      <c r="M83" s="88"/>
      <c r="N83" s="88"/>
      <c r="O83" s="88"/>
      <c r="P83" s="88"/>
    </row>
    <row r="84" spans="10:16">
      <c r="J84" s="88"/>
      <c r="K84" s="88"/>
      <c r="L84" s="88"/>
      <c r="M84" s="88"/>
      <c r="N84" s="88"/>
      <c r="O84" s="88"/>
      <c r="P84" s="88"/>
    </row>
    <row r="85" spans="10:16">
      <c r="J85" s="88"/>
      <c r="K85" s="88"/>
      <c r="L85" s="88"/>
      <c r="M85" s="88"/>
      <c r="N85" s="88"/>
      <c r="O85" s="88"/>
      <c r="P85" s="88"/>
    </row>
    <row r="86" spans="10:16">
      <c r="J86" s="88"/>
      <c r="K86" s="88"/>
      <c r="L86" s="88"/>
      <c r="M86" s="88"/>
      <c r="N86" s="88"/>
      <c r="O86" s="88"/>
      <c r="P86" s="88"/>
    </row>
    <row r="87" spans="10:16">
      <c r="J87" s="88"/>
      <c r="K87" s="88"/>
      <c r="L87" s="88"/>
      <c r="M87" s="88"/>
      <c r="N87" s="88"/>
      <c r="O87" s="88"/>
      <c r="P87" s="88"/>
    </row>
    <row r="88" spans="10:16">
      <c r="J88" s="88"/>
      <c r="K88" s="88"/>
      <c r="L88" s="88"/>
      <c r="M88" s="88"/>
      <c r="N88" s="88"/>
      <c r="O88" s="88"/>
      <c r="P88" s="88"/>
    </row>
    <row r="89" spans="10:16">
      <c r="J89" s="88"/>
      <c r="K89" s="88"/>
      <c r="L89" s="88"/>
      <c r="M89" s="88"/>
      <c r="N89" s="88"/>
      <c r="O89" s="88"/>
      <c r="P89" s="88"/>
    </row>
    <row r="90" spans="10:16">
      <c r="J90" s="88"/>
      <c r="K90" s="88"/>
      <c r="L90" s="88"/>
      <c r="M90" s="88"/>
      <c r="N90" s="88"/>
      <c r="O90" s="88"/>
      <c r="P90" s="88"/>
    </row>
    <row r="91" spans="10:16">
      <c r="J91" s="88"/>
      <c r="K91" s="88"/>
      <c r="L91" s="88"/>
      <c r="M91" s="88"/>
      <c r="N91" s="88"/>
      <c r="O91" s="88"/>
      <c r="P91" s="88"/>
    </row>
    <row r="92" spans="10:16">
      <c r="J92" s="88"/>
      <c r="K92" s="88"/>
      <c r="L92" s="88"/>
      <c r="M92" s="88"/>
      <c r="N92" s="88"/>
      <c r="O92" s="88"/>
      <c r="P92" s="88"/>
    </row>
    <row r="93" spans="10:16">
      <c r="J93" s="88"/>
      <c r="K93" s="88"/>
      <c r="L93" s="88"/>
      <c r="M93" s="88"/>
      <c r="N93" s="88"/>
      <c r="O93" s="88"/>
      <c r="P93" s="88"/>
    </row>
    <row r="94" spans="10:16">
      <c r="J94" s="88"/>
      <c r="K94" s="88"/>
      <c r="L94" s="88"/>
      <c r="M94" s="88"/>
      <c r="N94" s="88"/>
      <c r="O94" s="88"/>
      <c r="P94" s="88"/>
    </row>
    <row r="95" spans="10:16">
      <c r="J95" s="88"/>
      <c r="K95" s="88"/>
      <c r="L95" s="88"/>
      <c r="M95" s="88"/>
      <c r="N95" s="88"/>
      <c r="O95" s="88"/>
      <c r="P95" s="88"/>
    </row>
    <row r="96" spans="10:16">
      <c r="J96" s="88"/>
      <c r="K96" s="88"/>
      <c r="L96" s="88"/>
      <c r="M96" s="88"/>
      <c r="N96" s="88"/>
      <c r="O96" s="88"/>
      <c r="P96" s="88"/>
    </row>
    <row r="97" spans="10:16">
      <c r="J97" s="88"/>
      <c r="K97" s="88"/>
      <c r="L97" s="88"/>
      <c r="M97" s="88"/>
      <c r="N97" s="88"/>
      <c r="O97" s="88"/>
      <c r="P97" s="88"/>
    </row>
    <row r="98" spans="10:16">
      <c r="J98" s="88"/>
      <c r="K98" s="88"/>
      <c r="L98" s="88"/>
      <c r="M98" s="88"/>
      <c r="N98" s="88"/>
      <c r="O98" s="88"/>
      <c r="P98" s="88"/>
    </row>
    <row r="99" spans="10:16">
      <c r="J99" s="88"/>
      <c r="K99" s="88"/>
      <c r="L99" s="88"/>
      <c r="M99" s="88"/>
      <c r="N99" s="88"/>
      <c r="O99" s="88"/>
      <c r="P99" s="88"/>
    </row>
    <row r="100" spans="10:16">
      <c r="J100" s="88"/>
      <c r="K100" s="88"/>
      <c r="L100" s="88"/>
      <c r="M100" s="88"/>
      <c r="N100" s="88"/>
      <c r="O100" s="88"/>
      <c r="P100" s="88"/>
    </row>
    <row r="101" spans="10:16">
      <c r="J101" s="88"/>
      <c r="K101" s="88"/>
      <c r="L101" s="88"/>
      <c r="M101" s="88"/>
      <c r="N101" s="88"/>
      <c r="O101" s="88"/>
      <c r="P101" s="88"/>
    </row>
    <row r="102" spans="10:16">
      <c r="J102" s="88"/>
      <c r="K102" s="88"/>
      <c r="L102" s="88"/>
      <c r="M102" s="88"/>
      <c r="N102" s="88"/>
      <c r="O102" s="88"/>
      <c r="P102" s="88"/>
    </row>
    <row r="103" spans="10:16">
      <c r="J103" s="88"/>
      <c r="K103" s="88"/>
      <c r="L103" s="88"/>
      <c r="M103" s="88"/>
      <c r="N103" s="88"/>
      <c r="O103" s="88"/>
      <c r="P103" s="88"/>
    </row>
    <row r="104" spans="10:16">
      <c r="J104" s="88"/>
      <c r="K104" s="88"/>
      <c r="L104" s="88"/>
      <c r="M104" s="88"/>
      <c r="N104" s="88"/>
      <c r="O104" s="88"/>
      <c r="P104" s="88"/>
    </row>
    <row r="105" spans="10:16">
      <c r="J105" s="88"/>
      <c r="K105" s="88"/>
      <c r="L105" s="88"/>
      <c r="M105" s="88"/>
      <c r="N105" s="88"/>
      <c r="O105" s="88"/>
      <c r="P105" s="88"/>
    </row>
    <row r="106" spans="10:16">
      <c r="J106" s="88"/>
      <c r="K106" s="88"/>
      <c r="L106" s="88"/>
      <c r="M106" s="88"/>
      <c r="N106" s="88"/>
      <c r="O106" s="88"/>
      <c r="P106" s="88"/>
    </row>
    <row r="107" spans="10:16">
      <c r="J107" s="88"/>
      <c r="K107" s="88"/>
      <c r="L107" s="88"/>
      <c r="M107" s="88"/>
      <c r="N107" s="88"/>
      <c r="O107" s="88"/>
      <c r="P107" s="88"/>
    </row>
    <row r="108" spans="10:16">
      <c r="J108" s="88"/>
      <c r="K108" s="88"/>
      <c r="L108" s="88"/>
      <c r="M108" s="88"/>
      <c r="N108" s="88"/>
      <c r="O108" s="88"/>
      <c r="P108" s="88"/>
    </row>
    <row r="109" spans="10:16">
      <c r="J109" s="88"/>
      <c r="K109" s="88"/>
      <c r="L109" s="88"/>
      <c r="M109" s="88"/>
      <c r="N109" s="88"/>
      <c r="O109" s="88"/>
      <c r="P109" s="88"/>
    </row>
    <row r="110" spans="10:16">
      <c r="J110" s="88"/>
      <c r="K110" s="88"/>
      <c r="L110" s="88"/>
      <c r="M110" s="88"/>
      <c r="N110" s="88"/>
      <c r="O110" s="88"/>
      <c r="P110" s="88"/>
    </row>
    <row r="111" spans="10:16">
      <c r="J111" s="88"/>
      <c r="K111" s="88"/>
      <c r="L111" s="88"/>
      <c r="M111" s="88"/>
      <c r="N111" s="88"/>
      <c r="O111" s="88"/>
      <c r="P111" s="88"/>
    </row>
    <row r="112" spans="10:16">
      <c r="J112" s="88"/>
      <c r="K112" s="88"/>
      <c r="L112" s="88"/>
      <c r="M112" s="88"/>
      <c r="N112" s="88"/>
      <c r="O112" s="88"/>
      <c r="P112" s="88"/>
    </row>
    <row r="113" spans="10:16">
      <c r="J113" s="88"/>
      <c r="K113" s="88"/>
      <c r="L113" s="88"/>
      <c r="M113" s="88"/>
      <c r="N113" s="88"/>
      <c r="O113" s="88"/>
      <c r="P113" s="88"/>
    </row>
    <row r="114" spans="10:16">
      <c r="J114" s="88"/>
      <c r="K114" s="88"/>
      <c r="L114" s="88"/>
      <c r="M114" s="88"/>
      <c r="N114" s="88"/>
      <c r="O114" s="88"/>
      <c r="P114" s="88"/>
    </row>
    <row r="115" spans="10:16">
      <c r="J115" s="88"/>
      <c r="K115" s="88"/>
      <c r="L115" s="88"/>
      <c r="M115" s="88"/>
      <c r="N115" s="88"/>
      <c r="O115" s="88"/>
      <c r="P115" s="88"/>
    </row>
    <row r="116" spans="10:16">
      <c r="J116" s="88"/>
      <c r="K116" s="88"/>
      <c r="L116" s="88"/>
      <c r="M116" s="88"/>
      <c r="N116" s="88"/>
      <c r="O116" s="88"/>
      <c r="P116" s="88"/>
    </row>
    <row r="117" spans="10:16">
      <c r="J117" s="88"/>
      <c r="K117" s="88"/>
      <c r="L117" s="88"/>
      <c r="M117" s="88"/>
      <c r="N117" s="88"/>
      <c r="O117" s="88"/>
      <c r="P117" s="88"/>
    </row>
    <row r="118" spans="10:16">
      <c r="J118" s="88"/>
      <c r="K118" s="88"/>
      <c r="L118" s="88"/>
      <c r="M118" s="88"/>
      <c r="N118" s="88"/>
      <c r="O118" s="88"/>
      <c r="P118" s="88"/>
    </row>
    <row r="119" spans="10:16">
      <c r="J119" s="88"/>
      <c r="K119" s="88"/>
      <c r="L119" s="88"/>
      <c r="M119" s="88"/>
      <c r="N119" s="88"/>
      <c r="O119" s="88"/>
      <c r="P119" s="88"/>
    </row>
    <row r="120" spans="10:16">
      <c r="J120" s="88"/>
      <c r="K120" s="88"/>
      <c r="L120" s="88"/>
      <c r="M120" s="88"/>
      <c r="N120" s="88"/>
      <c r="O120" s="88"/>
      <c r="P120" s="88"/>
    </row>
    <row r="121" spans="10:16">
      <c r="J121" s="88"/>
      <c r="K121" s="88"/>
      <c r="L121" s="88"/>
      <c r="M121" s="88"/>
      <c r="N121" s="88"/>
      <c r="O121" s="88"/>
      <c r="P121" s="88"/>
    </row>
    <row r="122" spans="10:16">
      <c r="J122" s="88"/>
      <c r="K122" s="88"/>
      <c r="L122" s="88"/>
      <c r="M122" s="88"/>
      <c r="N122" s="88"/>
      <c r="O122" s="88"/>
      <c r="P122" s="88"/>
    </row>
    <row r="123" spans="10:16">
      <c r="J123" s="88"/>
      <c r="K123" s="88"/>
      <c r="L123" s="88"/>
      <c r="M123" s="88"/>
      <c r="N123" s="88"/>
      <c r="O123" s="88"/>
      <c r="P123" s="88"/>
    </row>
  </sheetData>
  <sheetProtection sheet="1" objects="1" scenarios="1"/>
  <mergeCells count="36">
    <mergeCell ref="A6:X6"/>
    <mergeCell ref="A1:X1"/>
    <mergeCell ref="A2:X2"/>
    <mergeCell ref="A3:X3"/>
    <mergeCell ref="A4:X4"/>
    <mergeCell ref="A5:X5"/>
    <mergeCell ref="V18:X18"/>
    <mergeCell ref="B19:C19"/>
    <mergeCell ref="A7:X7"/>
    <mergeCell ref="A15:X15"/>
    <mergeCell ref="A16:X17"/>
    <mergeCell ref="A18:C18"/>
    <mergeCell ref="D18:D19"/>
    <mergeCell ref="E18:E19"/>
    <mergeCell ref="F18:G18"/>
    <mergeCell ref="H18:I18"/>
    <mergeCell ref="J18:K18"/>
    <mergeCell ref="L18:M18"/>
    <mergeCell ref="B25:C25"/>
    <mergeCell ref="N18:O18"/>
    <mergeCell ref="P18:Q18"/>
    <mergeCell ref="R18:T18"/>
    <mergeCell ref="U18:U19"/>
    <mergeCell ref="B20:C20"/>
    <mergeCell ref="B21:C21"/>
    <mergeCell ref="B22:C22"/>
    <mergeCell ref="B23:C23"/>
    <mergeCell ref="B24:C24"/>
    <mergeCell ref="B32:C32"/>
    <mergeCell ref="A33:C33"/>
    <mergeCell ref="B26:C26"/>
    <mergeCell ref="B27:C27"/>
    <mergeCell ref="B28:C28"/>
    <mergeCell ref="B29:C29"/>
    <mergeCell ref="B30:C30"/>
    <mergeCell ref="B31:C31"/>
  </mergeCells>
  <printOptions horizontalCentered="1"/>
  <pageMargins left="0.11811023622047245" right="0.11811023622047245" top="0.74803149606299213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topLeftCell="C1" workbookViewId="0">
      <selection activeCell="G19" sqref="G19:G27"/>
    </sheetView>
  </sheetViews>
  <sheetFormatPr baseColWidth="10" defaultRowHeight="12.75"/>
  <cols>
    <col min="1" max="1" width="5.42578125" style="35" customWidth="1"/>
    <col min="2" max="2" width="12" style="35" customWidth="1"/>
    <col min="3" max="3" width="40.7109375" style="35" customWidth="1"/>
    <col min="4" max="5" width="11.42578125" style="35"/>
    <col min="6" max="6" width="13" style="35" customWidth="1"/>
    <col min="7" max="7" width="12.42578125" style="35" customWidth="1"/>
    <col min="8" max="8" width="10.5703125" style="35" hidden="1" customWidth="1"/>
    <col min="9" max="9" width="10" style="35" hidden="1" customWidth="1"/>
    <col min="10" max="10" width="10.42578125" style="35" hidden="1" customWidth="1"/>
    <col min="11" max="13" width="8.85546875" style="35" hidden="1" customWidth="1"/>
    <col min="14" max="15" width="11.5703125" style="35" customWidth="1"/>
    <col min="16" max="16" width="10.7109375" style="35" hidden="1" customWidth="1"/>
    <col min="17" max="17" width="8.85546875" style="35" hidden="1" customWidth="1"/>
    <col min="18" max="18" width="10.7109375" style="6" customWidth="1"/>
    <col min="19" max="20" width="8.85546875" style="6" customWidth="1"/>
    <col min="21" max="21" width="18.5703125" style="6" customWidth="1"/>
    <col min="22" max="24" width="8.8554687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 ht="12" customHeight="1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t="12" hidden="1" customHeight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t="12" hidden="1" customHeight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 ht="12" customHeight="1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t="12" hidden="1" customHeight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 ht="12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1"/>
      <c r="S8" s="1"/>
      <c r="T8" s="1"/>
      <c r="U8" s="1"/>
    </row>
    <row r="9" spans="1:24">
      <c r="A9" s="31" t="s">
        <v>36</v>
      </c>
      <c r="B9" s="31"/>
      <c r="C9" s="31" t="s">
        <v>112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  <c r="R9" s="1"/>
      <c r="S9" s="1"/>
      <c r="T9" s="1"/>
      <c r="U9" s="1"/>
    </row>
    <row r="10" spans="1:24">
      <c r="A10" s="31" t="s">
        <v>0</v>
      </c>
      <c r="B10" s="44"/>
      <c r="C10" s="31" t="s">
        <v>113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  <c r="R10" s="1"/>
      <c r="S10" s="1"/>
      <c r="T10" s="1"/>
      <c r="U10" s="1"/>
    </row>
    <row r="11" spans="1:24">
      <c r="A11" s="31" t="s">
        <v>62</v>
      </c>
      <c r="B11" s="44"/>
      <c r="C11" s="31" t="s">
        <v>114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  <c r="R11" s="1"/>
      <c r="S11" s="1" t="s">
        <v>115</v>
      </c>
      <c r="T11" s="1"/>
      <c r="U11" s="1"/>
    </row>
    <row r="12" spans="1:24">
      <c r="A12" s="31" t="s">
        <v>6</v>
      </c>
      <c r="B12" s="44"/>
      <c r="C12" s="31" t="s">
        <v>116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  <c r="R12" s="1"/>
      <c r="S12" s="1"/>
      <c r="T12" s="1"/>
      <c r="U12" s="1"/>
    </row>
    <row r="13" spans="1:24">
      <c r="A13" s="25" t="s">
        <v>38</v>
      </c>
      <c r="B13" s="25"/>
      <c r="C13" s="41" t="s">
        <v>117</v>
      </c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R13" s="1"/>
      <c r="S13" s="1"/>
      <c r="T13" s="1"/>
      <c r="U13" s="22"/>
      <c r="W13" s="400"/>
      <c r="X13" s="400"/>
    </row>
    <row r="14" spans="1:24">
      <c r="A14" s="383" t="s">
        <v>3</v>
      </c>
      <c r="B14" s="383"/>
      <c r="C14" s="383"/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383"/>
      <c r="W14" s="383"/>
      <c r="X14" s="383"/>
    </row>
    <row r="15" spans="1:24" ht="18.75" customHeight="1">
      <c r="A15" s="373" t="s">
        <v>118</v>
      </c>
      <c r="B15" s="373"/>
      <c r="C15" s="373"/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</row>
    <row r="16" spans="1:2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1"/>
      <c r="S16" s="1"/>
      <c r="T16" s="1"/>
      <c r="U16" s="1"/>
    </row>
    <row r="17" spans="1:24" ht="12.75" customHeight="1">
      <c r="A17" s="374" t="s">
        <v>4</v>
      </c>
      <c r="B17" s="387"/>
      <c r="C17" s="375"/>
      <c r="D17" s="388" t="s">
        <v>7</v>
      </c>
      <c r="E17" s="388" t="s">
        <v>17</v>
      </c>
      <c r="F17" s="384" t="s">
        <v>18</v>
      </c>
      <c r="G17" s="386"/>
      <c r="H17" s="384" t="s">
        <v>19</v>
      </c>
      <c r="I17" s="386"/>
      <c r="J17" s="374" t="s">
        <v>13</v>
      </c>
      <c r="K17" s="375"/>
      <c r="L17" s="374" t="s">
        <v>9</v>
      </c>
      <c r="M17" s="375"/>
      <c r="N17" s="374" t="s">
        <v>12</v>
      </c>
      <c r="O17" s="375"/>
      <c r="P17" s="374" t="s">
        <v>14</v>
      </c>
      <c r="Q17" s="375"/>
      <c r="R17" s="393" t="s">
        <v>27</v>
      </c>
      <c r="S17" s="393"/>
      <c r="T17" s="393"/>
      <c r="U17" s="397" t="s">
        <v>28</v>
      </c>
      <c r="V17" s="384" t="s">
        <v>30</v>
      </c>
      <c r="W17" s="385"/>
      <c r="X17" s="386"/>
    </row>
    <row r="18" spans="1:24">
      <c r="A18" s="2" t="s">
        <v>16</v>
      </c>
      <c r="B18" s="393" t="s">
        <v>5</v>
      </c>
      <c r="C18" s="393"/>
      <c r="D18" s="389"/>
      <c r="E18" s="389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97"/>
      <c r="V18" s="8" t="s">
        <v>31</v>
      </c>
      <c r="W18" s="8" t="s">
        <v>32</v>
      </c>
      <c r="X18" s="8" t="s">
        <v>33</v>
      </c>
    </row>
    <row r="19" spans="1:24" ht="57.75" customHeight="1">
      <c r="A19" s="9">
        <v>1</v>
      </c>
      <c r="B19" s="378" t="s">
        <v>119</v>
      </c>
      <c r="C19" s="379"/>
      <c r="D19" s="18" t="s">
        <v>43</v>
      </c>
      <c r="E19" s="18">
        <v>20</v>
      </c>
      <c r="F19" s="46">
        <f t="shared" ref="F19:F27" si="0">$F$29*E19/100</f>
        <v>1207916.6000000001</v>
      </c>
      <c r="G19" s="46">
        <f t="shared" ref="G19:G27" si="1">$G$29*E19/100</f>
        <v>1034685</v>
      </c>
      <c r="H19" s="14">
        <f>J19+L19+N19+P19</f>
        <v>120</v>
      </c>
      <c r="I19" s="5">
        <f>K19+M19+O19+Q19</f>
        <v>99</v>
      </c>
      <c r="J19" s="9">
        <v>40</v>
      </c>
      <c r="K19" s="37">
        <v>27</v>
      </c>
      <c r="L19" s="9">
        <v>40</v>
      </c>
      <c r="M19" s="5">
        <v>36</v>
      </c>
      <c r="N19" s="9">
        <v>40</v>
      </c>
      <c r="O19" s="5">
        <v>36</v>
      </c>
      <c r="P19" s="9"/>
      <c r="Q19" s="5"/>
      <c r="R19" s="13">
        <f t="shared" ref="R19:S29" si="2">J19+L19+N19+P19</f>
        <v>120</v>
      </c>
      <c r="S19" s="13">
        <f t="shared" si="2"/>
        <v>99</v>
      </c>
      <c r="T19" s="13">
        <f>S19-R19</f>
        <v>-21</v>
      </c>
      <c r="U19" s="47"/>
      <c r="V19" s="5">
        <f>O19/N19*100</f>
        <v>90</v>
      </c>
      <c r="W19" s="5">
        <f>G19/F19*100</f>
        <v>85.658645638283303</v>
      </c>
      <c r="X19" s="5">
        <f>V19/W19*100</f>
        <v>105.0682033662419</v>
      </c>
    </row>
    <row r="20" spans="1:24" ht="48" customHeight="1">
      <c r="A20" s="9">
        <v>2</v>
      </c>
      <c r="B20" s="378" t="s">
        <v>120</v>
      </c>
      <c r="C20" s="379"/>
      <c r="D20" s="18" t="s">
        <v>43</v>
      </c>
      <c r="E20" s="18">
        <v>10</v>
      </c>
      <c r="F20" s="46">
        <f t="shared" si="0"/>
        <v>603958.30000000005</v>
      </c>
      <c r="G20" s="46">
        <f t="shared" si="1"/>
        <v>517342.5</v>
      </c>
      <c r="H20" s="14">
        <f t="shared" ref="H20:I27" si="3">J20+L20+N20+P20</f>
        <v>150</v>
      </c>
      <c r="I20" s="5">
        <f t="shared" si="3"/>
        <v>330</v>
      </c>
      <c r="J20" s="9">
        <v>50</v>
      </c>
      <c r="K20" s="37">
        <v>3</v>
      </c>
      <c r="L20" s="9">
        <v>50</v>
      </c>
      <c r="M20" s="5">
        <v>320</v>
      </c>
      <c r="N20" s="9">
        <v>50</v>
      </c>
      <c r="O20" s="5">
        <v>7</v>
      </c>
      <c r="P20" s="9"/>
      <c r="Q20" s="5"/>
      <c r="R20" s="13">
        <f t="shared" si="2"/>
        <v>150</v>
      </c>
      <c r="S20" s="13">
        <f t="shared" si="2"/>
        <v>330</v>
      </c>
      <c r="T20" s="13">
        <f t="shared" ref="T20:T29" si="4">S20-R20</f>
        <v>180</v>
      </c>
      <c r="U20" s="48"/>
      <c r="V20" s="5">
        <f t="shared" ref="V20:V29" si="5">O20/N20*100</f>
        <v>14.000000000000002</v>
      </c>
      <c r="W20" s="5">
        <f t="shared" ref="W20:W29" si="6">G20/F20*100</f>
        <v>85.658645638283303</v>
      </c>
      <c r="X20" s="5">
        <f t="shared" ref="X20:X29" si="7">V20/W20*100</f>
        <v>16.343942745859856</v>
      </c>
    </row>
    <row r="21" spans="1:24" ht="66" customHeight="1">
      <c r="A21" s="9">
        <v>3</v>
      </c>
      <c r="B21" s="378" t="s">
        <v>121</v>
      </c>
      <c r="C21" s="379"/>
      <c r="D21" s="18" t="s">
        <v>122</v>
      </c>
      <c r="E21" s="18">
        <v>10</v>
      </c>
      <c r="F21" s="46">
        <f t="shared" si="0"/>
        <v>603958.30000000005</v>
      </c>
      <c r="G21" s="46">
        <f t="shared" si="1"/>
        <v>517342.5</v>
      </c>
      <c r="H21" s="14">
        <f t="shared" si="3"/>
        <v>60</v>
      </c>
      <c r="I21" s="5">
        <f t="shared" si="3"/>
        <v>41</v>
      </c>
      <c r="J21" s="9">
        <v>20</v>
      </c>
      <c r="K21" s="37">
        <v>20</v>
      </c>
      <c r="L21" s="9">
        <v>20</v>
      </c>
      <c r="M21" s="5">
        <v>11</v>
      </c>
      <c r="N21" s="9">
        <v>20</v>
      </c>
      <c r="O21" s="5">
        <v>10</v>
      </c>
      <c r="P21" s="9"/>
      <c r="Q21" s="5"/>
      <c r="R21" s="13">
        <f t="shared" si="2"/>
        <v>60</v>
      </c>
      <c r="S21" s="13">
        <f t="shared" si="2"/>
        <v>41</v>
      </c>
      <c r="T21" s="13">
        <f t="shared" si="4"/>
        <v>-19</v>
      </c>
      <c r="U21" s="47"/>
      <c r="V21" s="5">
        <f t="shared" si="5"/>
        <v>50</v>
      </c>
      <c r="W21" s="5">
        <f t="shared" si="6"/>
        <v>85.658645638283303</v>
      </c>
      <c r="X21" s="5">
        <f t="shared" si="7"/>
        <v>58.371224092356613</v>
      </c>
    </row>
    <row r="22" spans="1:24" ht="35.25" customHeight="1">
      <c r="A22" s="9">
        <v>4</v>
      </c>
      <c r="B22" s="378" t="s">
        <v>123</v>
      </c>
      <c r="C22" s="379"/>
      <c r="D22" s="18" t="s">
        <v>124</v>
      </c>
      <c r="E22" s="18">
        <v>10</v>
      </c>
      <c r="F22" s="46">
        <f t="shared" si="0"/>
        <v>603958.30000000005</v>
      </c>
      <c r="G22" s="46">
        <f t="shared" si="1"/>
        <v>517342.5</v>
      </c>
      <c r="H22" s="14">
        <f t="shared" si="3"/>
        <v>90</v>
      </c>
      <c r="I22" s="5">
        <f t="shared" si="3"/>
        <v>297</v>
      </c>
      <c r="J22" s="9">
        <v>30</v>
      </c>
      <c r="K22" s="37">
        <v>53</v>
      </c>
      <c r="L22" s="9">
        <v>30</v>
      </c>
      <c r="M22" s="5">
        <v>36</v>
      </c>
      <c r="N22" s="9">
        <v>30</v>
      </c>
      <c r="O22" s="5">
        <v>208</v>
      </c>
      <c r="P22" s="9"/>
      <c r="Q22" s="5"/>
      <c r="R22" s="13">
        <f t="shared" si="2"/>
        <v>90</v>
      </c>
      <c r="S22" s="13">
        <f t="shared" si="2"/>
        <v>297</v>
      </c>
      <c r="T22" s="13">
        <f t="shared" si="4"/>
        <v>207</v>
      </c>
      <c r="U22" s="47"/>
      <c r="V22" s="5">
        <f t="shared" si="5"/>
        <v>693.33333333333337</v>
      </c>
      <c r="W22" s="5">
        <f t="shared" si="6"/>
        <v>85.658645638283303</v>
      </c>
      <c r="X22" s="5">
        <f t="shared" si="7"/>
        <v>809.41430741401166</v>
      </c>
    </row>
    <row r="23" spans="1:24" ht="37.5" customHeight="1">
      <c r="A23" s="9">
        <v>5</v>
      </c>
      <c r="B23" s="378" t="s">
        <v>125</v>
      </c>
      <c r="C23" s="379"/>
      <c r="D23" s="18" t="s">
        <v>126</v>
      </c>
      <c r="E23" s="18">
        <v>10</v>
      </c>
      <c r="F23" s="46">
        <f t="shared" si="0"/>
        <v>603958.30000000005</v>
      </c>
      <c r="G23" s="46">
        <f t="shared" si="1"/>
        <v>517342.5</v>
      </c>
      <c r="H23" s="14">
        <f t="shared" si="3"/>
        <v>60</v>
      </c>
      <c r="I23" s="5">
        <f t="shared" si="3"/>
        <v>9</v>
      </c>
      <c r="J23" s="9">
        <v>20</v>
      </c>
      <c r="K23" s="37">
        <v>7</v>
      </c>
      <c r="L23" s="9">
        <v>20</v>
      </c>
      <c r="M23" s="5">
        <v>2</v>
      </c>
      <c r="N23" s="9">
        <v>20</v>
      </c>
      <c r="O23" s="5">
        <v>0</v>
      </c>
      <c r="P23" s="9"/>
      <c r="Q23" s="5"/>
      <c r="R23" s="13">
        <f t="shared" si="2"/>
        <v>60</v>
      </c>
      <c r="S23" s="13">
        <f t="shared" si="2"/>
        <v>9</v>
      </c>
      <c r="T23" s="13">
        <f t="shared" si="4"/>
        <v>-51</v>
      </c>
      <c r="U23" s="47"/>
      <c r="V23" s="5">
        <f t="shared" si="5"/>
        <v>0</v>
      </c>
      <c r="W23" s="5">
        <f t="shared" si="6"/>
        <v>85.658645638283303</v>
      </c>
      <c r="X23" s="5">
        <f t="shared" si="7"/>
        <v>0</v>
      </c>
    </row>
    <row r="24" spans="1:24" ht="54.75" customHeight="1">
      <c r="A24" s="9">
        <v>6</v>
      </c>
      <c r="B24" s="378" t="s">
        <v>127</v>
      </c>
      <c r="C24" s="379"/>
      <c r="D24" s="18" t="s">
        <v>43</v>
      </c>
      <c r="E24" s="18">
        <v>10</v>
      </c>
      <c r="F24" s="46">
        <f t="shared" si="0"/>
        <v>603958.30000000005</v>
      </c>
      <c r="G24" s="46">
        <f t="shared" si="1"/>
        <v>517342.5</v>
      </c>
      <c r="H24" s="14">
        <f t="shared" si="3"/>
        <v>135</v>
      </c>
      <c r="I24" s="5">
        <f t="shared" si="3"/>
        <v>135</v>
      </c>
      <c r="J24" s="9">
        <v>45</v>
      </c>
      <c r="K24" s="37">
        <v>83</v>
      </c>
      <c r="L24" s="9">
        <v>45</v>
      </c>
      <c r="M24" s="5">
        <v>35</v>
      </c>
      <c r="N24" s="9">
        <v>45</v>
      </c>
      <c r="O24" s="5">
        <v>17</v>
      </c>
      <c r="P24" s="9"/>
      <c r="Q24" s="5"/>
      <c r="R24" s="13">
        <f t="shared" si="2"/>
        <v>135</v>
      </c>
      <c r="S24" s="13">
        <f t="shared" si="2"/>
        <v>135</v>
      </c>
      <c r="T24" s="13">
        <f t="shared" si="4"/>
        <v>0</v>
      </c>
      <c r="U24" s="47"/>
      <c r="V24" s="5">
        <f t="shared" si="5"/>
        <v>37.777777777777779</v>
      </c>
      <c r="W24" s="5">
        <f t="shared" si="6"/>
        <v>85.658645638283303</v>
      </c>
      <c r="X24" s="5">
        <f t="shared" si="7"/>
        <v>44.102702647558331</v>
      </c>
    </row>
    <row r="25" spans="1:24" ht="38.25" customHeight="1">
      <c r="A25" s="9">
        <v>7</v>
      </c>
      <c r="B25" s="378" t="s">
        <v>128</v>
      </c>
      <c r="C25" s="379"/>
      <c r="D25" s="18" t="s">
        <v>43</v>
      </c>
      <c r="E25" s="18">
        <v>10</v>
      </c>
      <c r="F25" s="46">
        <f t="shared" si="0"/>
        <v>603958.30000000005</v>
      </c>
      <c r="G25" s="46">
        <f t="shared" si="1"/>
        <v>517342.5</v>
      </c>
      <c r="H25" s="14">
        <f t="shared" si="3"/>
        <v>105</v>
      </c>
      <c r="I25" s="5">
        <f t="shared" si="3"/>
        <v>88</v>
      </c>
      <c r="J25" s="9">
        <v>35</v>
      </c>
      <c r="K25" s="37">
        <v>22</v>
      </c>
      <c r="L25" s="9">
        <v>35</v>
      </c>
      <c r="M25" s="5">
        <v>33</v>
      </c>
      <c r="N25" s="9">
        <v>35</v>
      </c>
      <c r="O25" s="5">
        <v>33</v>
      </c>
      <c r="P25" s="9"/>
      <c r="Q25" s="5"/>
      <c r="R25" s="13">
        <f t="shared" si="2"/>
        <v>105</v>
      </c>
      <c r="S25" s="13">
        <f t="shared" si="2"/>
        <v>88</v>
      </c>
      <c r="T25" s="13">
        <f t="shared" si="4"/>
        <v>-17</v>
      </c>
      <c r="U25" s="47"/>
      <c r="V25" s="5">
        <f t="shared" si="5"/>
        <v>94.285714285714278</v>
      </c>
      <c r="W25" s="5">
        <f t="shared" si="6"/>
        <v>85.658645638283303</v>
      </c>
      <c r="X25" s="5">
        <f t="shared" si="7"/>
        <v>110.07145114558674</v>
      </c>
    </row>
    <row r="26" spans="1:24" ht="39" customHeight="1">
      <c r="A26" s="9">
        <v>8</v>
      </c>
      <c r="B26" s="378" t="s">
        <v>129</v>
      </c>
      <c r="C26" s="379"/>
      <c r="D26" s="18" t="s">
        <v>43</v>
      </c>
      <c r="E26" s="18">
        <v>10</v>
      </c>
      <c r="F26" s="46">
        <f t="shared" si="0"/>
        <v>603958.30000000005</v>
      </c>
      <c r="G26" s="46">
        <f t="shared" si="1"/>
        <v>517342.5</v>
      </c>
      <c r="H26" s="14">
        <f t="shared" si="3"/>
        <v>90</v>
      </c>
      <c r="I26" s="5">
        <f t="shared" si="3"/>
        <v>24</v>
      </c>
      <c r="J26" s="9">
        <v>30</v>
      </c>
      <c r="K26" s="37">
        <v>5</v>
      </c>
      <c r="L26" s="9">
        <v>30</v>
      </c>
      <c r="M26" s="5">
        <v>11</v>
      </c>
      <c r="N26" s="9">
        <v>30</v>
      </c>
      <c r="O26" s="5">
        <v>8</v>
      </c>
      <c r="P26" s="9"/>
      <c r="Q26" s="5"/>
      <c r="R26" s="13">
        <f t="shared" si="2"/>
        <v>90</v>
      </c>
      <c r="S26" s="13">
        <f t="shared" si="2"/>
        <v>24</v>
      </c>
      <c r="T26" s="13">
        <f t="shared" si="4"/>
        <v>-66</v>
      </c>
      <c r="U26" s="47"/>
      <c r="V26" s="5">
        <f t="shared" si="5"/>
        <v>26.666666666666668</v>
      </c>
      <c r="W26" s="5">
        <f t="shared" si="6"/>
        <v>85.658645638283303</v>
      </c>
      <c r="X26" s="5">
        <f t="shared" si="7"/>
        <v>31.131319515923529</v>
      </c>
    </row>
    <row r="27" spans="1:24" ht="41.25" customHeight="1">
      <c r="A27" s="9">
        <v>9</v>
      </c>
      <c r="B27" s="378" t="s">
        <v>130</v>
      </c>
      <c r="C27" s="379"/>
      <c r="D27" s="18" t="s">
        <v>122</v>
      </c>
      <c r="E27" s="18">
        <v>10</v>
      </c>
      <c r="F27" s="46">
        <f t="shared" si="0"/>
        <v>603958.30000000005</v>
      </c>
      <c r="G27" s="46">
        <f t="shared" si="1"/>
        <v>517342.5</v>
      </c>
      <c r="H27" s="14">
        <f t="shared" si="3"/>
        <v>75</v>
      </c>
      <c r="I27" s="5">
        <f t="shared" si="3"/>
        <v>108</v>
      </c>
      <c r="J27" s="9">
        <v>25</v>
      </c>
      <c r="K27" s="37">
        <v>55</v>
      </c>
      <c r="L27" s="9">
        <v>25</v>
      </c>
      <c r="M27" s="5">
        <v>27</v>
      </c>
      <c r="N27" s="9">
        <v>25</v>
      </c>
      <c r="O27" s="5">
        <v>26</v>
      </c>
      <c r="P27" s="9"/>
      <c r="Q27" s="5"/>
      <c r="R27" s="13">
        <f t="shared" si="2"/>
        <v>75</v>
      </c>
      <c r="S27" s="13">
        <f t="shared" si="2"/>
        <v>108</v>
      </c>
      <c r="T27" s="13">
        <f t="shared" si="4"/>
        <v>33</v>
      </c>
      <c r="U27" s="47"/>
      <c r="V27" s="5">
        <f t="shared" si="5"/>
        <v>104</v>
      </c>
      <c r="W27" s="5">
        <f t="shared" si="6"/>
        <v>85.658645638283303</v>
      </c>
      <c r="X27" s="5">
        <f t="shared" si="7"/>
        <v>121.41214611210177</v>
      </c>
    </row>
    <row r="28" spans="1:24" ht="37.5" customHeight="1">
      <c r="A28" s="9"/>
      <c r="B28" s="378"/>
      <c r="C28" s="379"/>
      <c r="D28" s="18"/>
      <c r="E28" s="18"/>
      <c r="F28" s="46">
        <f>$F$29*E28/100</f>
        <v>0</v>
      </c>
      <c r="G28" s="40"/>
      <c r="H28" s="14"/>
      <c r="I28" s="5"/>
      <c r="J28" s="9"/>
      <c r="K28" s="37"/>
      <c r="L28" s="9"/>
      <c r="M28" s="5"/>
      <c r="N28" s="9"/>
      <c r="O28" s="5"/>
      <c r="P28" s="9"/>
      <c r="Q28" s="5"/>
      <c r="R28" s="13"/>
      <c r="S28" s="13"/>
      <c r="T28" s="13"/>
      <c r="U28" s="49"/>
      <c r="V28" s="5"/>
      <c r="W28" s="5"/>
      <c r="X28" s="5"/>
    </row>
    <row r="29" spans="1:24" s="1" customFormat="1" ht="36.75" customHeight="1">
      <c r="A29" s="390" t="s">
        <v>24</v>
      </c>
      <c r="B29" s="391"/>
      <c r="C29" s="392"/>
      <c r="D29" s="18"/>
      <c r="E29" s="18">
        <f>SUM(E19:E28)</f>
        <v>100</v>
      </c>
      <c r="F29" s="19">
        <v>6039583</v>
      </c>
      <c r="G29" s="39">
        <v>5173425</v>
      </c>
      <c r="H29" s="18">
        <f t="shared" ref="H29:Q29" si="8">SUM(H19:H28)</f>
        <v>885</v>
      </c>
      <c r="I29" s="18">
        <f t="shared" si="8"/>
        <v>1131</v>
      </c>
      <c r="J29" s="18">
        <v>30</v>
      </c>
      <c r="K29" s="18">
        <f t="shared" si="8"/>
        <v>275</v>
      </c>
      <c r="L29" s="18">
        <f t="shared" si="8"/>
        <v>295</v>
      </c>
      <c r="M29" s="18">
        <f t="shared" si="8"/>
        <v>511</v>
      </c>
      <c r="N29" s="18">
        <f t="shared" si="8"/>
        <v>295</v>
      </c>
      <c r="O29" s="18">
        <f t="shared" si="8"/>
        <v>345</v>
      </c>
      <c r="P29" s="18">
        <f t="shared" si="8"/>
        <v>0</v>
      </c>
      <c r="Q29" s="18">
        <f t="shared" si="8"/>
        <v>0</v>
      </c>
      <c r="R29" s="14">
        <f t="shared" si="2"/>
        <v>620</v>
      </c>
      <c r="S29" s="14">
        <f t="shared" si="2"/>
        <v>1131</v>
      </c>
      <c r="T29" s="14">
        <f t="shared" si="4"/>
        <v>511</v>
      </c>
      <c r="U29" s="9"/>
      <c r="V29" s="5">
        <f t="shared" si="5"/>
        <v>116.94915254237289</v>
      </c>
      <c r="W29" s="5">
        <f t="shared" si="6"/>
        <v>85.658645638283303</v>
      </c>
      <c r="X29" s="5">
        <f t="shared" si="7"/>
        <v>136.5293038092409</v>
      </c>
    </row>
    <row r="30" spans="1:24" s="6" customFormat="1" ht="14.25" customHeight="1">
      <c r="F30" s="10"/>
    </row>
    <row r="31" spans="1:24" s="6" customFormat="1" ht="14.25" customHeight="1">
      <c r="B31" s="11" t="s">
        <v>25</v>
      </c>
      <c r="F31" s="10"/>
      <c r="H31" s="6" t="s">
        <v>26</v>
      </c>
    </row>
    <row r="46" spans="18:21">
      <c r="R46" s="1"/>
      <c r="S46" s="1"/>
      <c r="T46" s="1"/>
      <c r="U46" s="1"/>
    </row>
    <row r="47" spans="18:21">
      <c r="R47" s="1"/>
      <c r="S47" s="1"/>
      <c r="T47" s="1"/>
      <c r="U47" s="1"/>
    </row>
    <row r="48" spans="18:21">
      <c r="R48" s="1"/>
      <c r="S48" s="1"/>
      <c r="T48" s="1"/>
      <c r="U48" s="1"/>
    </row>
    <row r="49" spans="18:21">
      <c r="R49" s="1"/>
      <c r="S49" s="1"/>
      <c r="T49" s="1"/>
      <c r="U49" s="1"/>
    </row>
    <row r="50" spans="18:21">
      <c r="R50" s="1"/>
      <c r="S50" s="1"/>
      <c r="T50" s="1"/>
      <c r="U50" s="1"/>
    </row>
    <row r="51" spans="18:21">
      <c r="R51" s="1"/>
      <c r="S51" s="1"/>
      <c r="T51" s="1"/>
      <c r="U51" s="1"/>
    </row>
  </sheetData>
  <sheetProtection sheet="1" objects="1" scenarios="1"/>
  <mergeCells count="34">
    <mergeCell ref="A6:X6"/>
    <mergeCell ref="A1:X1"/>
    <mergeCell ref="A2:X2"/>
    <mergeCell ref="A3:X3"/>
    <mergeCell ref="A4:X4"/>
    <mergeCell ref="A5:X5"/>
    <mergeCell ref="V17:X17"/>
    <mergeCell ref="A7:X7"/>
    <mergeCell ref="W13:X13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A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</mergeCells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opLeftCell="C23" workbookViewId="0">
      <selection activeCell="R33" sqref="R33"/>
    </sheetView>
  </sheetViews>
  <sheetFormatPr baseColWidth="10" defaultRowHeight="12.75"/>
  <cols>
    <col min="1" max="1" width="10.5703125" style="35" customWidth="1"/>
    <col min="2" max="2" width="8" style="35" customWidth="1"/>
    <col min="3" max="3" width="40.7109375" style="35" customWidth="1"/>
    <col min="4" max="4" width="11.42578125" style="35"/>
    <col min="5" max="5" width="12" style="35" customWidth="1"/>
    <col min="6" max="6" width="12.42578125" style="35" customWidth="1"/>
    <col min="7" max="7" width="12.28515625" style="35" customWidth="1"/>
    <col min="8" max="8" width="10.5703125" style="35" hidden="1" customWidth="1"/>
    <col min="9" max="13" width="9.28515625" style="35" hidden="1" customWidth="1"/>
    <col min="14" max="15" width="9.28515625" style="35" customWidth="1"/>
    <col min="16" max="17" width="9.28515625" style="35" hidden="1" customWidth="1"/>
    <col min="18" max="20" width="9.28515625" style="35" customWidth="1"/>
    <col min="21" max="21" width="25" style="35" customWidth="1"/>
    <col min="22" max="24" width="8.8554687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 ht="13.5" customHeight="1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952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48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159" t="s">
        <v>427</v>
      </c>
      <c r="B9" s="160">
        <v>185</v>
      </c>
      <c r="C9" s="161" t="s">
        <v>932</v>
      </c>
      <c r="D9" s="33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159" t="s">
        <v>0</v>
      </c>
      <c r="B10" s="160">
        <v>12</v>
      </c>
      <c r="C10" s="161" t="s">
        <v>933</v>
      </c>
      <c r="D10" s="33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159" t="s">
        <v>430</v>
      </c>
      <c r="B11" s="160">
        <v>3</v>
      </c>
      <c r="C11" s="161" t="s">
        <v>953</v>
      </c>
      <c r="D11" s="33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159" t="s">
        <v>6</v>
      </c>
      <c r="B12" s="163">
        <v>38</v>
      </c>
      <c r="C12" s="161" t="s">
        <v>451</v>
      </c>
      <c r="D12" s="33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159" t="s">
        <v>416</v>
      </c>
      <c r="B13" s="160">
        <v>12</v>
      </c>
      <c r="C13" s="161" t="s">
        <v>954</v>
      </c>
      <c r="D13" s="33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6"/>
      <c r="U14" s="45"/>
    </row>
    <row r="15" spans="1:24">
      <c r="A15" s="383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</row>
    <row r="16" spans="1:24" ht="25.5" customHeight="1">
      <c r="A16" s="373" t="s">
        <v>955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</row>
    <row r="17" spans="1:2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4" ht="14.2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4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4" ht="45" customHeight="1">
      <c r="A20" s="321">
        <v>1</v>
      </c>
      <c r="B20" s="558" t="s">
        <v>956</v>
      </c>
      <c r="C20" s="564"/>
      <c r="D20" s="321" t="s">
        <v>43</v>
      </c>
      <c r="E20" s="321">
        <v>16</v>
      </c>
      <c r="F20" s="17">
        <f t="shared" ref="F20:F27" si="0">$F$28*E20/100</f>
        <v>327156.8</v>
      </c>
      <c r="G20" s="17">
        <f t="shared" ref="G20:G26" si="1">$G$28*E20/100</f>
        <v>302594.56</v>
      </c>
      <c r="H20" s="324">
        <f>J20+L20+N20+P20</f>
        <v>9</v>
      </c>
      <c r="I20" s="324">
        <f>K20+M20+O20+Q20</f>
        <v>9</v>
      </c>
      <c r="J20" s="321">
        <v>3</v>
      </c>
      <c r="K20" s="324">
        <v>3</v>
      </c>
      <c r="L20" s="321">
        <v>3</v>
      </c>
      <c r="M20" s="324">
        <v>3</v>
      </c>
      <c r="N20" s="321">
        <v>3</v>
      </c>
      <c r="O20" s="324">
        <v>3</v>
      </c>
      <c r="P20" s="321"/>
      <c r="Q20" s="322"/>
      <c r="R20" s="86">
        <f>J20+L20+N20+P20</f>
        <v>9</v>
      </c>
      <c r="S20" s="86">
        <f>K20+M20+O20+Q20</f>
        <v>9</v>
      </c>
      <c r="T20" s="86">
        <f>S20-R20</f>
        <v>0</v>
      </c>
      <c r="U20" s="7"/>
      <c r="V20" s="5">
        <f>O20/N20*100</f>
        <v>100</v>
      </c>
      <c r="W20" s="5">
        <f t="shared" ref="W20:W26" si="2">G20/F20*100</f>
        <v>92.492211685650432</v>
      </c>
      <c r="X20" s="5">
        <f t="shared" ref="X20:X26" si="3">V20/W20*100</f>
        <v>108.11721136030998</v>
      </c>
    </row>
    <row r="21" spans="1:24" ht="45" customHeight="1">
      <c r="A21" s="321">
        <v>2</v>
      </c>
      <c r="B21" s="554" t="s">
        <v>957</v>
      </c>
      <c r="C21" s="562"/>
      <c r="D21" s="321" t="s">
        <v>43</v>
      </c>
      <c r="E21" s="321">
        <v>16</v>
      </c>
      <c r="F21" s="17">
        <f t="shared" si="0"/>
        <v>327156.8</v>
      </c>
      <c r="G21" s="17">
        <f t="shared" si="1"/>
        <v>302594.56</v>
      </c>
      <c r="H21" s="324">
        <f t="shared" ref="H21:I27" si="4">J21+L21+N21+P21</f>
        <v>9</v>
      </c>
      <c r="I21" s="324">
        <f t="shared" si="4"/>
        <v>44</v>
      </c>
      <c r="J21" s="321">
        <v>3</v>
      </c>
      <c r="K21" s="324">
        <v>3</v>
      </c>
      <c r="L21" s="321">
        <v>3</v>
      </c>
      <c r="M21" s="324">
        <v>3</v>
      </c>
      <c r="N21" s="321">
        <v>3</v>
      </c>
      <c r="O21" s="324">
        <v>38</v>
      </c>
      <c r="P21" s="321"/>
      <c r="Q21" s="322"/>
      <c r="R21" s="86">
        <f t="shared" ref="R21:S28" si="5">J21+L21+N21+P21</f>
        <v>9</v>
      </c>
      <c r="S21" s="86">
        <f t="shared" si="5"/>
        <v>44</v>
      </c>
      <c r="T21" s="86">
        <f t="shared" ref="T21:T28" si="6">S21-R21</f>
        <v>35</v>
      </c>
      <c r="U21" s="7"/>
      <c r="V21" s="5">
        <f t="shared" ref="V21:V28" si="7">O21/N21*100</f>
        <v>1266.6666666666665</v>
      </c>
      <c r="W21" s="5">
        <f t="shared" si="2"/>
        <v>92.492211685650432</v>
      </c>
      <c r="X21" s="5">
        <f t="shared" si="3"/>
        <v>1369.484677230593</v>
      </c>
    </row>
    <row r="22" spans="1:24" ht="45" customHeight="1">
      <c r="A22" s="321">
        <v>3</v>
      </c>
      <c r="B22" s="554" t="s">
        <v>958</v>
      </c>
      <c r="C22" s="562"/>
      <c r="D22" s="321" t="s">
        <v>43</v>
      </c>
      <c r="E22" s="321">
        <v>16</v>
      </c>
      <c r="F22" s="17">
        <f t="shared" si="0"/>
        <v>327156.8</v>
      </c>
      <c r="G22" s="17">
        <f t="shared" si="1"/>
        <v>302594.56</v>
      </c>
      <c r="H22" s="324">
        <f t="shared" si="4"/>
        <v>9</v>
      </c>
      <c r="I22" s="324">
        <f t="shared" si="4"/>
        <v>9</v>
      </c>
      <c r="J22" s="321">
        <v>3</v>
      </c>
      <c r="K22" s="324">
        <v>3</v>
      </c>
      <c r="L22" s="321">
        <v>3</v>
      </c>
      <c r="M22" s="324">
        <v>3</v>
      </c>
      <c r="N22" s="321">
        <v>3</v>
      </c>
      <c r="O22" s="324">
        <v>3</v>
      </c>
      <c r="P22" s="321"/>
      <c r="Q22" s="322"/>
      <c r="R22" s="86">
        <f t="shared" si="5"/>
        <v>9</v>
      </c>
      <c r="S22" s="86">
        <f t="shared" si="5"/>
        <v>9</v>
      </c>
      <c r="T22" s="86">
        <f t="shared" si="6"/>
        <v>0</v>
      </c>
      <c r="U22" s="7"/>
      <c r="V22" s="5">
        <f t="shared" si="7"/>
        <v>100</v>
      </c>
      <c r="W22" s="5">
        <f t="shared" si="2"/>
        <v>92.492211685650432</v>
      </c>
      <c r="X22" s="5">
        <f t="shared" si="3"/>
        <v>108.11721136030998</v>
      </c>
    </row>
    <row r="23" spans="1:24" ht="45" customHeight="1">
      <c r="A23" s="321">
        <v>4</v>
      </c>
      <c r="B23" s="554" t="s">
        <v>959</v>
      </c>
      <c r="C23" s="562"/>
      <c r="D23" s="321" t="s">
        <v>43</v>
      </c>
      <c r="E23" s="321">
        <v>16</v>
      </c>
      <c r="F23" s="17">
        <f t="shared" si="0"/>
        <v>327156.8</v>
      </c>
      <c r="G23" s="17">
        <f t="shared" si="1"/>
        <v>302594.56</v>
      </c>
      <c r="H23" s="324">
        <f t="shared" si="4"/>
        <v>9</v>
      </c>
      <c r="I23" s="324">
        <f t="shared" si="4"/>
        <v>9</v>
      </c>
      <c r="J23" s="321">
        <v>3</v>
      </c>
      <c r="K23" s="324">
        <v>3</v>
      </c>
      <c r="L23" s="321">
        <v>3</v>
      </c>
      <c r="M23" s="324">
        <v>3</v>
      </c>
      <c r="N23" s="321">
        <v>3</v>
      </c>
      <c r="O23" s="324">
        <v>3</v>
      </c>
      <c r="P23" s="321"/>
      <c r="Q23" s="322"/>
      <c r="R23" s="86">
        <f t="shared" si="5"/>
        <v>9</v>
      </c>
      <c r="S23" s="86">
        <f t="shared" si="5"/>
        <v>9</v>
      </c>
      <c r="T23" s="86">
        <f t="shared" si="6"/>
        <v>0</v>
      </c>
      <c r="U23" s="7"/>
      <c r="V23" s="5">
        <f t="shared" si="7"/>
        <v>100</v>
      </c>
      <c r="W23" s="5">
        <f t="shared" si="2"/>
        <v>92.492211685650432</v>
      </c>
      <c r="X23" s="5">
        <f t="shared" si="3"/>
        <v>108.11721136030998</v>
      </c>
    </row>
    <row r="24" spans="1:24" ht="45" customHeight="1">
      <c r="A24" s="321">
        <v>5</v>
      </c>
      <c r="B24" s="554" t="s">
        <v>960</v>
      </c>
      <c r="C24" s="562"/>
      <c r="D24" s="321" t="s">
        <v>43</v>
      </c>
      <c r="E24" s="321">
        <v>16</v>
      </c>
      <c r="F24" s="17">
        <f t="shared" si="0"/>
        <v>327156.8</v>
      </c>
      <c r="G24" s="17">
        <f t="shared" si="1"/>
        <v>302594.56</v>
      </c>
      <c r="H24" s="324">
        <f t="shared" si="4"/>
        <v>9</v>
      </c>
      <c r="I24" s="324">
        <f t="shared" si="4"/>
        <v>9</v>
      </c>
      <c r="J24" s="321">
        <v>3</v>
      </c>
      <c r="K24" s="324">
        <v>3</v>
      </c>
      <c r="L24" s="321">
        <v>3</v>
      </c>
      <c r="M24" s="324">
        <v>3</v>
      </c>
      <c r="N24" s="321">
        <v>3</v>
      </c>
      <c r="O24" s="324">
        <v>3</v>
      </c>
      <c r="P24" s="321"/>
      <c r="Q24" s="322"/>
      <c r="R24" s="86">
        <f t="shared" si="5"/>
        <v>9</v>
      </c>
      <c r="S24" s="86">
        <f t="shared" si="5"/>
        <v>9</v>
      </c>
      <c r="T24" s="86">
        <f t="shared" si="6"/>
        <v>0</v>
      </c>
      <c r="U24" s="7"/>
      <c r="V24" s="5">
        <f t="shared" si="7"/>
        <v>100</v>
      </c>
      <c r="W24" s="5">
        <f t="shared" si="2"/>
        <v>92.492211685650432</v>
      </c>
      <c r="X24" s="5">
        <f t="shared" si="3"/>
        <v>108.11721136030998</v>
      </c>
    </row>
    <row r="25" spans="1:24" ht="45" customHeight="1">
      <c r="A25" s="321">
        <v>6</v>
      </c>
      <c r="B25" s="554" t="s">
        <v>961</v>
      </c>
      <c r="C25" s="562"/>
      <c r="D25" s="321" t="s">
        <v>107</v>
      </c>
      <c r="E25" s="321">
        <v>4</v>
      </c>
      <c r="F25" s="17">
        <f t="shared" si="0"/>
        <v>81789.2</v>
      </c>
      <c r="G25" s="17">
        <f t="shared" si="1"/>
        <v>75648.639999999999</v>
      </c>
      <c r="H25" s="324">
        <f t="shared" si="4"/>
        <v>2</v>
      </c>
      <c r="I25" s="324">
        <f t="shared" si="4"/>
        <v>1</v>
      </c>
      <c r="J25" s="321">
        <v>1</v>
      </c>
      <c r="K25" s="324">
        <v>1</v>
      </c>
      <c r="L25" s="321">
        <v>0</v>
      </c>
      <c r="M25" s="324">
        <v>0</v>
      </c>
      <c r="N25" s="321">
        <v>1</v>
      </c>
      <c r="O25" s="324">
        <v>0</v>
      </c>
      <c r="P25" s="321"/>
      <c r="Q25" s="322"/>
      <c r="R25" s="86">
        <f t="shared" si="5"/>
        <v>2</v>
      </c>
      <c r="S25" s="86">
        <f t="shared" si="5"/>
        <v>1</v>
      </c>
      <c r="T25" s="86">
        <f t="shared" si="6"/>
        <v>-1</v>
      </c>
      <c r="U25" s="21" t="s">
        <v>962</v>
      </c>
      <c r="V25" s="5">
        <f t="shared" si="7"/>
        <v>0</v>
      </c>
      <c r="W25" s="5">
        <f t="shared" si="2"/>
        <v>92.492211685650432</v>
      </c>
      <c r="X25" s="5">
        <f t="shared" si="3"/>
        <v>0</v>
      </c>
    </row>
    <row r="26" spans="1:24" ht="45" customHeight="1">
      <c r="A26" s="321">
        <v>7</v>
      </c>
      <c r="B26" s="566" t="s">
        <v>963</v>
      </c>
      <c r="C26" s="567"/>
      <c r="D26" s="321" t="s">
        <v>43</v>
      </c>
      <c r="E26" s="321">
        <v>16</v>
      </c>
      <c r="F26" s="17">
        <f t="shared" si="0"/>
        <v>327156.8</v>
      </c>
      <c r="G26" s="17">
        <f t="shared" si="1"/>
        <v>302594.56</v>
      </c>
      <c r="H26" s="324">
        <f t="shared" si="4"/>
        <v>9</v>
      </c>
      <c r="I26" s="324">
        <f t="shared" si="4"/>
        <v>9</v>
      </c>
      <c r="J26" s="321">
        <v>3</v>
      </c>
      <c r="K26" s="324">
        <v>3</v>
      </c>
      <c r="L26" s="321">
        <v>3</v>
      </c>
      <c r="M26" s="324">
        <v>3</v>
      </c>
      <c r="N26" s="321">
        <v>3</v>
      </c>
      <c r="O26" s="324">
        <v>3</v>
      </c>
      <c r="P26" s="321"/>
      <c r="Q26" s="322"/>
      <c r="R26" s="86">
        <f t="shared" si="5"/>
        <v>9</v>
      </c>
      <c r="S26" s="86">
        <f t="shared" si="5"/>
        <v>9</v>
      </c>
      <c r="T26" s="86">
        <f t="shared" si="6"/>
        <v>0</v>
      </c>
      <c r="U26" s="7"/>
      <c r="V26" s="5">
        <f t="shared" si="7"/>
        <v>100</v>
      </c>
      <c r="W26" s="5">
        <f t="shared" si="2"/>
        <v>92.492211685650432</v>
      </c>
      <c r="X26" s="5">
        <f t="shared" si="3"/>
        <v>108.11721136030998</v>
      </c>
    </row>
    <row r="27" spans="1:24" ht="45" customHeight="1">
      <c r="A27" s="328"/>
      <c r="B27" s="568"/>
      <c r="C27" s="568"/>
      <c r="D27" s="325"/>
      <c r="E27" s="325"/>
      <c r="F27" s="326">
        <f t="shared" si="0"/>
        <v>0</v>
      </c>
      <c r="G27" s="327"/>
      <c r="H27" s="324">
        <f t="shared" si="4"/>
        <v>0</v>
      </c>
      <c r="I27" s="324">
        <f t="shared" si="4"/>
        <v>0</v>
      </c>
      <c r="J27" s="328"/>
      <c r="K27" s="329"/>
      <c r="L27" s="328"/>
      <c r="M27" s="322"/>
      <c r="N27" s="328"/>
      <c r="O27" s="322"/>
      <c r="P27" s="328"/>
      <c r="Q27" s="322"/>
      <c r="R27" s="86"/>
      <c r="S27" s="86"/>
      <c r="T27" s="86"/>
      <c r="U27" s="7"/>
      <c r="V27" s="5"/>
      <c r="W27" s="5"/>
      <c r="X27" s="5"/>
    </row>
    <row r="28" spans="1:24" s="1" customFormat="1" ht="36.75" customHeight="1">
      <c r="A28" s="390" t="s">
        <v>24</v>
      </c>
      <c r="B28" s="391"/>
      <c r="C28" s="392"/>
      <c r="D28" s="18"/>
      <c r="E28" s="18">
        <f>SUM(E20:E27)</f>
        <v>100</v>
      </c>
      <c r="F28" s="19">
        <v>2044730</v>
      </c>
      <c r="G28" s="39">
        <v>1891216</v>
      </c>
      <c r="H28" s="18">
        <f t="shared" ref="H28:Q28" si="8">SUM(H20:H27)</f>
        <v>56</v>
      </c>
      <c r="I28" s="18">
        <f t="shared" si="8"/>
        <v>90</v>
      </c>
      <c r="J28" s="18">
        <f t="shared" si="8"/>
        <v>19</v>
      </c>
      <c r="K28" s="18">
        <f t="shared" si="8"/>
        <v>19</v>
      </c>
      <c r="L28" s="18">
        <f t="shared" si="8"/>
        <v>18</v>
      </c>
      <c r="M28" s="18">
        <f t="shared" si="8"/>
        <v>18</v>
      </c>
      <c r="N28" s="18">
        <f t="shared" si="8"/>
        <v>19</v>
      </c>
      <c r="O28" s="18">
        <f t="shared" si="8"/>
        <v>53</v>
      </c>
      <c r="P28" s="18">
        <f t="shared" si="8"/>
        <v>0</v>
      </c>
      <c r="Q28" s="18">
        <f t="shared" si="8"/>
        <v>0</v>
      </c>
      <c r="R28" s="87">
        <f t="shared" si="5"/>
        <v>56</v>
      </c>
      <c r="S28" s="87">
        <f t="shared" si="5"/>
        <v>90</v>
      </c>
      <c r="T28" s="87">
        <f t="shared" si="6"/>
        <v>34</v>
      </c>
      <c r="U28" s="87"/>
      <c r="V28" s="5">
        <f t="shared" si="7"/>
        <v>278.9473684210526</v>
      </c>
      <c r="W28" s="5">
        <f>G28/F28*100</f>
        <v>92.492211685650432</v>
      </c>
      <c r="X28" s="5">
        <f>V28/W28*100</f>
        <v>301.59011589981202</v>
      </c>
    </row>
    <row r="29" spans="1:24" s="6" customFormat="1" ht="14.25" customHeight="1">
      <c r="F29" s="10"/>
    </row>
    <row r="30" spans="1:24" s="6" customFormat="1" ht="14.25" customHeight="1">
      <c r="B30" s="11" t="s">
        <v>25</v>
      </c>
      <c r="F30" s="10"/>
      <c r="H30" s="6" t="s">
        <v>26</v>
      </c>
    </row>
    <row r="31" spans="1:24">
      <c r="J31" s="88"/>
      <c r="K31" s="88"/>
      <c r="L31" s="88"/>
      <c r="M31" s="88"/>
      <c r="N31" s="88"/>
      <c r="O31" s="88"/>
      <c r="P31" s="88"/>
      <c r="Q31" s="88"/>
      <c r="R31" s="88"/>
    </row>
    <row r="32" spans="1:24">
      <c r="J32" s="88"/>
      <c r="K32" s="88"/>
      <c r="L32" s="88"/>
      <c r="M32" s="88"/>
      <c r="N32" s="88"/>
      <c r="O32" s="88"/>
      <c r="P32" s="88"/>
      <c r="Q32" s="88"/>
      <c r="R32" s="88"/>
    </row>
    <row r="33" spans="1:24">
      <c r="J33" s="88"/>
      <c r="K33" s="88"/>
      <c r="L33" s="88"/>
      <c r="M33" s="88"/>
      <c r="N33" s="88"/>
      <c r="O33" s="88"/>
      <c r="P33" s="88"/>
      <c r="Q33" s="88"/>
      <c r="R33" s="88"/>
    </row>
    <row r="34" spans="1:24">
      <c r="A34" s="6"/>
      <c r="B34" s="27"/>
      <c r="C34" s="27"/>
      <c r="D34" s="27"/>
      <c r="E34" s="27"/>
      <c r="F34" s="27"/>
      <c r="G34" s="27"/>
      <c r="H34" s="27"/>
      <c r="I34" s="27"/>
      <c r="J34" s="28"/>
      <c r="K34" s="28"/>
      <c r="L34" s="28"/>
      <c r="M34" s="28"/>
      <c r="N34" s="28"/>
      <c r="O34" s="28"/>
      <c r="P34" s="28"/>
      <c r="Q34" s="27"/>
      <c r="R34" s="27"/>
      <c r="S34" s="27"/>
      <c r="T34" s="27"/>
      <c r="U34" s="27"/>
      <c r="V34" s="27"/>
      <c r="W34" s="27"/>
      <c r="X34" s="6"/>
    </row>
    <row r="35" spans="1:24">
      <c r="J35" s="88"/>
      <c r="K35" s="88"/>
      <c r="L35" s="88"/>
      <c r="M35" s="88"/>
      <c r="N35" s="88"/>
      <c r="O35" s="88"/>
      <c r="P35" s="88"/>
      <c r="Q35" s="88"/>
      <c r="R35" s="88"/>
    </row>
    <row r="36" spans="1:24">
      <c r="J36" s="88"/>
      <c r="K36" s="88"/>
      <c r="L36" s="88"/>
      <c r="M36" s="88"/>
      <c r="N36" s="88"/>
      <c r="O36" s="88"/>
      <c r="P36" s="88"/>
      <c r="Q36" s="88"/>
      <c r="R36" s="88"/>
    </row>
    <row r="37" spans="1:24">
      <c r="J37" s="88"/>
      <c r="K37" s="88"/>
      <c r="L37" s="88"/>
      <c r="M37" s="88"/>
      <c r="N37" s="88"/>
      <c r="O37" s="88"/>
      <c r="P37" s="88"/>
      <c r="Q37" s="88"/>
      <c r="R37" s="88"/>
    </row>
    <row r="38" spans="1:24">
      <c r="J38" s="88"/>
      <c r="K38" s="88"/>
      <c r="L38" s="88"/>
      <c r="M38" s="88"/>
      <c r="N38" s="88"/>
      <c r="O38" s="88"/>
      <c r="P38" s="88"/>
      <c r="Q38" s="88"/>
      <c r="R38" s="88"/>
    </row>
    <row r="39" spans="1:24">
      <c r="J39" s="88"/>
      <c r="K39" s="88"/>
      <c r="L39" s="88"/>
      <c r="M39" s="88"/>
      <c r="N39" s="88"/>
      <c r="O39" s="88"/>
      <c r="P39" s="88"/>
      <c r="Q39" s="88"/>
      <c r="R39" s="88"/>
    </row>
    <row r="40" spans="1:24">
      <c r="J40" s="88"/>
      <c r="K40" s="88"/>
      <c r="L40" s="88"/>
      <c r="M40" s="88"/>
      <c r="N40" s="88"/>
      <c r="O40" s="88"/>
      <c r="P40" s="88"/>
      <c r="Q40" s="88"/>
      <c r="R40" s="88"/>
    </row>
    <row r="41" spans="1:24">
      <c r="J41" s="88"/>
      <c r="K41" s="88"/>
      <c r="L41" s="88"/>
      <c r="M41" s="88"/>
      <c r="N41" s="88"/>
      <c r="O41" s="88"/>
      <c r="P41" s="88"/>
      <c r="Q41" s="88"/>
      <c r="R41" s="88"/>
    </row>
    <row r="42" spans="1:24">
      <c r="J42" s="88"/>
      <c r="K42" s="88"/>
      <c r="L42" s="88"/>
      <c r="M42" s="88"/>
      <c r="N42" s="88"/>
      <c r="O42" s="88"/>
      <c r="P42" s="88"/>
      <c r="Q42" s="88"/>
      <c r="R42" s="88"/>
    </row>
    <row r="43" spans="1:24">
      <c r="J43" s="88"/>
      <c r="K43" s="88"/>
      <c r="L43" s="88"/>
      <c r="M43" s="88"/>
      <c r="N43" s="88"/>
      <c r="O43" s="88"/>
      <c r="P43" s="88"/>
      <c r="Q43" s="88"/>
      <c r="R43" s="88"/>
    </row>
  </sheetData>
  <sheetProtection sheet="1" objects="1" scenarios="1"/>
  <mergeCells count="31">
    <mergeCell ref="A6:X6"/>
    <mergeCell ref="A1:X1"/>
    <mergeCell ref="A2:X2"/>
    <mergeCell ref="A3:X3"/>
    <mergeCell ref="A4:X4"/>
    <mergeCell ref="A5:X5"/>
    <mergeCell ref="B19:C19"/>
    <mergeCell ref="A7:X7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N18:O18"/>
    <mergeCell ref="P18:Q18"/>
    <mergeCell ref="R18:T18"/>
    <mergeCell ref="U18:U19"/>
    <mergeCell ref="V18:X18"/>
    <mergeCell ref="B26:C26"/>
    <mergeCell ref="B27:C27"/>
    <mergeCell ref="A28:C28"/>
    <mergeCell ref="B20:C20"/>
    <mergeCell ref="B21:C21"/>
    <mergeCell ref="B22:C22"/>
    <mergeCell ref="B23:C23"/>
    <mergeCell ref="B24:C24"/>
    <mergeCell ref="B25:C25"/>
  </mergeCells>
  <printOptions horizontalCentered="1"/>
  <pageMargins left="0.11811023622047245" right="0.11811023622047245" top="0.74803149606299213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opLeftCell="A21" workbookViewId="0">
      <selection activeCell="F24" sqref="F24:G27"/>
    </sheetView>
  </sheetViews>
  <sheetFormatPr baseColWidth="10" defaultRowHeight="12.75"/>
  <cols>
    <col min="1" max="1" width="10.28515625" style="35" customWidth="1"/>
    <col min="2" max="2" width="7.5703125" style="35" customWidth="1"/>
    <col min="3" max="3" width="19.5703125" style="35" customWidth="1"/>
    <col min="4" max="4" width="10.85546875" style="35" customWidth="1"/>
    <col min="5" max="5" width="11.140625" style="35" customWidth="1"/>
    <col min="6" max="6" width="11.28515625" style="35" customWidth="1"/>
    <col min="7" max="7" width="10.85546875" style="35" customWidth="1"/>
    <col min="8" max="8" width="9.7109375" style="35" hidden="1" customWidth="1"/>
    <col min="9" max="9" width="10.28515625" style="35" hidden="1" customWidth="1"/>
    <col min="10" max="10" width="9.7109375" style="35" hidden="1" customWidth="1"/>
    <col min="11" max="11" width="9.28515625" style="35" hidden="1" customWidth="1"/>
    <col min="12" max="12" width="10.28515625" style="35" hidden="1" customWidth="1"/>
    <col min="13" max="13" width="9.28515625" style="35" hidden="1" customWidth="1"/>
    <col min="14" max="14" width="9.7109375" style="35" customWidth="1"/>
    <col min="15" max="15" width="9.28515625" style="35" customWidth="1"/>
    <col min="16" max="16" width="10" style="35" hidden="1" customWidth="1"/>
    <col min="17" max="17" width="9.28515625" style="35" hidden="1" customWidth="1"/>
    <col min="18" max="20" width="9.28515625" style="35" customWidth="1"/>
    <col min="21" max="21" width="19.7109375" style="35" customWidth="1"/>
    <col min="22" max="24" width="8.8554687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 ht="14.25" customHeight="1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t="14.25" hidden="1" customHeight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51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48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</row>
    <row r="8" spans="1: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159" t="s">
        <v>427</v>
      </c>
      <c r="B9" s="160">
        <v>185</v>
      </c>
      <c r="C9" s="161" t="s">
        <v>932</v>
      </c>
      <c r="D9" s="16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4">
      <c r="A10" s="159" t="s">
        <v>0</v>
      </c>
      <c r="B10" s="160">
        <v>12</v>
      </c>
      <c r="C10" s="161" t="s">
        <v>933</v>
      </c>
      <c r="D10" s="167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159" t="s">
        <v>430</v>
      </c>
      <c r="B11" s="160">
        <v>4</v>
      </c>
      <c r="C11" s="161" t="s">
        <v>945</v>
      </c>
      <c r="D11" s="167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159" t="s">
        <v>6</v>
      </c>
      <c r="B12" s="163">
        <v>38</v>
      </c>
      <c r="C12" s="161" t="s">
        <v>451</v>
      </c>
      <c r="D12" s="167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159" t="s">
        <v>416</v>
      </c>
      <c r="B13" s="160">
        <v>13</v>
      </c>
      <c r="C13" s="161" t="s">
        <v>946</v>
      </c>
      <c r="D13" s="167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6"/>
      <c r="N14" s="6"/>
      <c r="O14" s="6"/>
      <c r="P14" s="6"/>
      <c r="Q14" s="173"/>
      <c r="U14" s="45"/>
    </row>
    <row r="15" spans="1:24">
      <c r="A15" s="383" t="s">
        <v>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</row>
    <row r="16" spans="1:24" ht="27" customHeight="1">
      <c r="A16" s="373" t="s">
        <v>947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</row>
    <row r="17" spans="1: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5" ht="14.25" customHeight="1">
      <c r="A18" s="374" t="s">
        <v>4</v>
      </c>
      <c r="B18" s="387"/>
      <c r="C18" s="375"/>
      <c r="D18" s="388" t="s">
        <v>7</v>
      </c>
      <c r="E18" s="388" t="s">
        <v>17</v>
      </c>
      <c r="F18" s="384" t="s">
        <v>18</v>
      </c>
      <c r="G18" s="386"/>
      <c r="H18" s="384" t="s">
        <v>19</v>
      </c>
      <c r="I18" s="386"/>
      <c r="J18" s="374" t="s">
        <v>13</v>
      </c>
      <c r="K18" s="375"/>
      <c r="L18" s="374" t="s">
        <v>9</v>
      </c>
      <c r="M18" s="375"/>
      <c r="N18" s="374" t="s">
        <v>12</v>
      </c>
      <c r="O18" s="375"/>
      <c r="P18" s="374" t="s">
        <v>14</v>
      </c>
      <c r="Q18" s="375"/>
      <c r="R18" s="393" t="s">
        <v>27</v>
      </c>
      <c r="S18" s="393"/>
      <c r="T18" s="393"/>
      <c r="U18" s="397" t="s">
        <v>28</v>
      </c>
      <c r="V18" s="384" t="s">
        <v>30</v>
      </c>
      <c r="W18" s="385"/>
      <c r="X18" s="386"/>
    </row>
    <row r="19" spans="1:25" ht="20.25" customHeight="1">
      <c r="A19" s="2" t="s">
        <v>16</v>
      </c>
      <c r="B19" s="393" t="s">
        <v>5</v>
      </c>
      <c r="C19" s="393"/>
      <c r="D19" s="389"/>
      <c r="E19" s="389"/>
      <c r="F19" s="8" t="s">
        <v>20</v>
      </c>
      <c r="G19" s="8" t="s">
        <v>21</v>
      </c>
      <c r="H19" s="8" t="s">
        <v>22</v>
      </c>
      <c r="I19" s="8" t="s">
        <v>23</v>
      </c>
      <c r="J19" s="3" t="s">
        <v>10</v>
      </c>
      <c r="K19" s="3" t="s">
        <v>11</v>
      </c>
      <c r="L19" s="3" t="s">
        <v>10</v>
      </c>
      <c r="M19" s="3" t="s">
        <v>11</v>
      </c>
      <c r="N19" s="3" t="s">
        <v>10</v>
      </c>
      <c r="O19" s="3" t="s">
        <v>11</v>
      </c>
      <c r="P19" s="3" t="s">
        <v>10</v>
      </c>
      <c r="Q19" s="3" t="s">
        <v>11</v>
      </c>
      <c r="R19" s="3" t="s">
        <v>10</v>
      </c>
      <c r="S19" s="3" t="s">
        <v>11</v>
      </c>
      <c r="T19" s="3" t="s">
        <v>29</v>
      </c>
      <c r="U19" s="397"/>
      <c r="V19" s="8" t="s">
        <v>31</v>
      </c>
      <c r="W19" s="8" t="s">
        <v>32</v>
      </c>
      <c r="X19" s="8" t="s">
        <v>33</v>
      </c>
    </row>
    <row r="20" spans="1:25" ht="45" customHeight="1">
      <c r="A20" s="321">
        <v>1</v>
      </c>
      <c r="B20" s="558" t="s">
        <v>948</v>
      </c>
      <c r="C20" s="564"/>
      <c r="D20" s="321" t="s">
        <v>43</v>
      </c>
      <c r="E20" s="321">
        <v>55</v>
      </c>
      <c r="F20" s="17">
        <f>$F$28*E20/100</f>
        <v>2283653.35</v>
      </c>
      <c r="G20" s="17">
        <f>$G$28*E20/100</f>
        <v>2129876.1</v>
      </c>
      <c r="H20" s="322">
        <f>J20+L20+N20+P20</f>
        <v>9</v>
      </c>
      <c r="I20" s="322">
        <f>K20+M20+O20+Q20</f>
        <v>9</v>
      </c>
      <c r="J20" s="321">
        <v>3</v>
      </c>
      <c r="K20" s="324">
        <v>3</v>
      </c>
      <c r="L20" s="321">
        <v>3</v>
      </c>
      <c r="M20" s="324">
        <v>3</v>
      </c>
      <c r="N20" s="321">
        <v>3</v>
      </c>
      <c r="O20" s="324">
        <v>3</v>
      </c>
      <c r="P20" s="321"/>
      <c r="Q20" s="324"/>
      <c r="R20" s="330">
        <v>12</v>
      </c>
      <c r="S20" s="86">
        <f>K20+M20+O20+Q20</f>
        <v>9</v>
      </c>
      <c r="T20" s="86">
        <f>S20-R20</f>
        <v>-3</v>
      </c>
      <c r="U20" s="7"/>
      <c r="V20" s="5">
        <f>O20/N20*100</f>
        <v>100</v>
      </c>
      <c r="W20" s="5">
        <f>G20/F20*100</f>
        <v>93.266173694882369</v>
      </c>
      <c r="X20" s="5">
        <f>V20/W20*100</f>
        <v>107.22000918269376</v>
      </c>
      <c r="Y20" s="226"/>
    </row>
    <row r="21" spans="1:25" ht="45" customHeight="1">
      <c r="A21" s="321">
        <v>2</v>
      </c>
      <c r="B21" s="554" t="s">
        <v>949</v>
      </c>
      <c r="C21" s="562"/>
      <c r="D21" s="321" t="s">
        <v>43</v>
      </c>
      <c r="E21" s="321">
        <v>25</v>
      </c>
      <c r="F21" s="17">
        <f>$F$28*E21/100</f>
        <v>1038024.25</v>
      </c>
      <c r="G21" s="17">
        <f>$G$28*E21/100</f>
        <v>968125.5</v>
      </c>
      <c r="H21" s="322">
        <f t="shared" ref="H21:I27" si="0">J21+L21+N21+P21</f>
        <v>9</v>
      </c>
      <c r="I21" s="322">
        <f t="shared" si="0"/>
        <v>44</v>
      </c>
      <c r="J21" s="321">
        <v>3</v>
      </c>
      <c r="K21" s="324">
        <v>3</v>
      </c>
      <c r="L21" s="321">
        <v>3</v>
      </c>
      <c r="M21" s="324">
        <v>3</v>
      </c>
      <c r="N21" s="321">
        <v>3</v>
      </c>
      <c r="O21" s="324">
        <v>38</v>
      </c>
      <c r="P21" s="321"/>
      <c r="Q21" s="324"/>
      <c r="R21" s="330">
        <v>12</v>
      </c>
      <c r="S21" s="86">
        <f>K21+M21+O21+Q21</f>
        <v>44</v>
      </c>
      <c r="T21" s="86">
        <f>S21-R21</f>
        <v>32</v>
      </c>
      <c r="U21" s="7"/>
      <c r="V21" s="5">
        <f t="shared" ref="V21:V28" si="1">O21/N21*100</f>
        <v>1266.6666666666665</v>
      </c>
      <c r="W21" s="5">
        <f>G21/F21*100</f>
        <v>93.266173694882369</v>
      </c>
      <c r="X21" s="5">
        <f>V21/W21*100</f>
        <v>1358.1201163141209</v>
      </c>
    </row>
    <row r="22" spans="1:25" ht="45" customHeight="1">
      <c r="A22" s="321">
        <v>3</v>
      </c>
      <c r="B22" s="554" t="s">
        <v>950</v>
      </c>
      <c r="C22" s="562"/>
      <c r="D22" s="321" t="s">
        <v>43</v>
      </c>
      <c r="E22" s="321">
        <v>15</v>
      </c>
      <c r="F22" s="17">
        <f>$F$28*E22/100</f>
        <v>622814.55000000005</v>
      </c>
      <c r="G22" s="17">
        <f>$G$28*E22/100</f>
        <v>580875.30000000005</v>
      </c>
      <c r="H22" s="322">
        <f t="shared" si="0"/>
        <v>9</v>
      </c>
      <c r="I22" s="322">
        <f t="shared" si="0"/>
        <v>9</v>
      </c>
      <c r="J22" s="321">
        <v>3</v>
      </c>
      <c r="K22" s="324">
        <v>3</v>
      </c>
      <c r="L22" s="321">
        <v>3</v>
      </c>
      <c r="M22" s="324">
        <v>3</v>
      </c>
      <c r="N22" s="321">
        <v>3</v>
      </c>
      <c r="O22" s="324">
        <v>3</v>
      </c>
      <c r="P22" s="321"/>
      <c r="Q22" s="324"/>
      <c r="R22" s="330">
        <v>12</v>
      </c>
      <c r="S22" s="86">
        <f>K22+M22+O22+Q22</f>
        <v>9</v>
      </c>
      <c r="T22" s="86">
        <f>S22-R22</f>
        <v>-3</v>
      </c>
      <c r="U22" s="7"/>
      <c r="V22" s="5">
        <f t="shared" si="1"/>
        <v>100</v>
      </c>
      <c r="W22" s="5">
        <f>G22/F22*100</f>
        <v>93.266173694882369</v>
      </c>
      <c r="X22" s="5">
        <f>V22/W22*100</f>
        <v>107.22000918269376</v>
      </c>
    </row>
    <row r="23" spans="1:25" ht="45" customHeight="1">
      <c r="A23" s="321">
        <v>4</v>
      </c>
      <c r="B23" s="569" t="s">
        <v>951</v>
      </c>
      <c r="C23" s="570"/>
      <c r="D23" s="321" t="s">
        <v>43</v>
      </c>
      <c r="E23" s="321">
        <v>5</v>
      </c>
      <c r="F23" s="17">
        <f>$F$28*E23/100</f>
        <v>207604.85</v>
      </c>
      <c r="G23" s="17">
        <f>$G$28*E23/100</f>
        <v>193625.1</v>
      </c>
      <c r="H23" s="322">
        <f t="shared" si="0"/>
        <v>9</v>
      </c>
      <c r="I23" s="322">
        <f t="shared" si="0"/>
        <v>9</v>
      </c>
      <c r="J23" s="321">
        <v>3</v>
      </c>
      <c r="K23" s="324">
        <v>3</v>
      </c>
      <c r="L23" s="321">
        <v>3</v>
      </c>
      <c r="M23" s="324">
        <v>3</v>
      </c>
      <c r="N23" s="321">
        <v>3</v>
      </c>
      <c r="O23" s="324">
        <v>3</v>
      </c>
      <c r="P23" s="321"/>
      <c r="Q23" s="324"/>
      <c r="R23" s="330">
        <v>12</v>
      </c>
      <c r="S23" s="86">
        <f>K23+M23+O23+Q23</f>
        <v>9</v>
      </c>
      <c r="T23" s="86">
        <f>S23-R23</f>
        <v>-3</v>
      </c>
      <c r="U23" s="7"/>
      <c r="V23" s="5">
        <f t="shared" si="1"/>
        <v>100</v>
      </c>
      <c r="W23" s="5">
        <f>G23/F23*100</f>
        <v>93.266173694882369</v>
      </c>
      <c r="X23" s="5">
        <f>V23/W23*100</f>
        <v>107.22000918269376</v>
      </c>
    </row>
    <row r="24" spans="1:25" ht="45" customHeight="1">
      <c r="A24" s="328"/>
      <c r="B24" s="568"/>
      <c r="C24" s="568"/>
      <c r="D24" s="325"/>
      <c r="E24" s="325"/>
      <c r="F24" s="17"/>
      <c r="G24" s="17"/>
      <c r="H24" s="322">
        <f t="shared" si="0"/>
        <v>0</v>
      </c>
      <c r="I24" s="322">
        <f t="shared" si="0"/>
        <v>0</v>
      </c>
      <c r="J24" s="328"/>
      <c r="K24" s="329"/>
      <c r="L24" s="328"/>
      <c r="M24" s="322"/>
      <c r="N24" s="328"/>
      <c r="O24" s="322"/>
      <c r="P24" s="328"/>
      <c r="Q24" s="322"/>
      <c r="R24" s="86"/>
      <c r="S24" s="86"/>
      <c r="T24" s="86"/>
      <c r="U24" s="7"/>
      <c r="V24" s="5"/>
      <c r="W24" s="5"/>
      <c r="X24" s="5"/>
    </row>
    <row r="25" spans="1:25" ht="45" customHeight="1">
      <c r="A25" s="328"/>
      <c r="B25" s="568"/>
      <c r="C25" s="568"/>
      <c r="D25" s="325"/>
      <c r="E25" s="325"/>
      <c r="F25" s="17"/>
      <c r="G25" s="17"/>
      <c r="H25" s="322">
        <f t="shared" si="0"/>
        <v>0</v>
      </c>
      <c r="I25" s="322">
        <f t="shared" si="0"/>
        <v>0</v>
      </c>
      <c r="J25" s="328"/>
      <c r="K25" s="329"/>
      <c r="L25" s="328"/>
      <c r="M25" s="322"/>
      <c r="N25" s="328"/>
      <c r="O25" s="322"/>
      <c r="P25" s="328"/>
      <c r="Q25" s="322"/>
      <c r="R25" s="86"/>
      <c r="S25" s="86"/>
      <c r="T25" s="86"/>
      <c r="U25" s="7"/>
      <c r="V25" s="5"/>
      <c r="W25" s="5"/>
      <c r="X25" s="5"/>
    </row>
    <row r="26" spans="1:25" ht="45" customHeight="1">
      <c r="A26" s="328"/>
      <c r="B26" s="568"/>
      <c r="C26" s="568"/>
      <c r="D26" s="325"/>
      <c r="E26" s="325"/>
      <c r="F26" s="17"/>
      <c r="G26" s="17"/>
      <c r="H26" s="322">
        <f t="shared" si="0"/>
        <v>0</v>
      </c>
      <c r="I26" s="322">
        <f t="shared" si="0"/>
        <v>0</v>
      </c>
      <c r="J26" s="328"/>
      <c r="K26" s="329"/>
      <c r="L26" s="328"/>
      <c r="M26" s="322"/>
      <c r="N26" s="328"/>
      <c r="O26" s="322"/>
      <c r="P26" s="328"/>
      <c r="Q26" s="322"/>
      <c r="R26" s="86"/>
      <c r="S26" s="86"/>
      <c r="T26" s="86"/>
      <c r="U26" s="7"/>
      <c r="V26" s="5"/>
      <c r="W26" s="5"/>
      <c r="X26" s="5"/>
    </row>
    <row r="27" spans="1:25" ht="45" customHeight="1">
      <c r="A27" s="328"/>
      <c r="B27" s="568"/>
      <c r="C27" s="568"/>
      <c r="D27" s="325"/>
      <c r="E27" s="325"/>
      <c r="F27" s="17"/>
      <c r="G27" s="17"/>
      <c r="H27" s="322">
        <f t="shared" si="0"/>
        <v>0</v>
      </c>
      <c r="I27" s="322">
        <f t="shared" si="0"/>
        <v>0</v>
      </c>
      <c r="J27" s="328"/>
      <c r="K27" s="329"/>
      <c r="L27" s="328"/>
      <c r="M27" s="322"/>
      <c r="N27" s="328"/>
      <c r="O27" s="322"/>
      <c r="P27" s="328"/>
      <c r="Q27" s="322"/>
      <c r="R27" s="86"/>
      <c r="S27" s="86"/>
      <c r="T27" s="86"/>
      <c r="U27" s="7"/>
      <c r="V27" s="5"/>
      <c r="W27" s="5"/>
      <c r="X27" s="5"/>
    </row>
    <row r="28" spans="1:25" s="1" customFormat="1" ht="36.75" customHeight="1">
      <c r="A28" s="390" t="s">
        <v>24</v>
      </c>
      <c r="B28" s="391"/>
      <c r="C28" s="392"/>
      <c r="D28" s="18"/>
      <c r="E28" s="18">
        <f>SUM(E20:E27)</f>
        <v>100</v>
      </c>
      <c r="F28" s="39">
        <v>4152097</v>
      </c>
      <c r="G28" s="39">
        <v>3872502</v>
      </c>
      <c r="H28" s="18">
        <f t="shared" ref="H28:Q28" si="2">SUM(H20:H27)</f>
        <v>36</v>
      </c>
      <c r="I28" s="18">
        <f t="shared" si="2"/>
        <v>71</v>
      </c>
      <c r="J28" s="18">
        <f t="shared" si="2"/>
        <v>12</v>
      </c>
      <c r="K28" s="18">
        <f t="shared" si="2"/>
        <v>12</v>
      </c>
      <c r="L28" s="18">
        <f t="shared" si="2"/>
        <v>12</v>
      </c>
      <c r="M28" s="18">
        <f t="shared" si="2"/>
        <v>12</v>
      </c>
      <c r="N28" s="18">
        <f t="shared" si="2"/>
        <v>12</v>
      </c>
      <c r="O28" s="18">
        <f t="shared" si="2"/>
        <v>47</v>
      </c>
      <c r="P28" s="18">
        <f t="shared" si="2"/>
        <v>0</v>
      </c>
      <c r="Q28" s="18">
        <f t="shared" si="2"/>
        <v>0</v>
      </c>
      <c r="R28" s="87">
        <f>J28+L28+N28+P28</f>
        <v>36</v>
      </c>
      <c r="S28" s="87">
        <f>K28+M28+O28+Q28</f>
        <v>71</v>
      </c>
      <c r="T28" s="87">
        <f>S28-R28</f>
        <v>35</v>
      </c>
      <c r="U28" s="87"/>
      <c r="V28" s="5">
        <f t="shared" si="1"/>
        <v>391.66666666666663</v>
      </c>
      <c r="W28" s="5">
        <f>G28/F28*100</f>
        <v>93.266173694882369</v>
      </c>
      <c r="X28" s="5">
        <f>V28/W28*100</f>
        <v>419.94503596555057</v>
      </c>
    </row>
    <row r="29" spans="1:25" s="6" customFormat="1" ht="14.25" customHeight="1">
      <c r="F29" s="10"/>
    </row>
    <row r="30" spans="1:25" s="6" customFormat="1" ht="14.25" customHeight="1">
      <c r="B30" s="11" t="s">
        <v>25</v>
      </c>
      <c r="F30" s="10"/>
      <c r="H30" s="6" t="s">
        <v>26</v>
      </c>
    </row>
    <row r="31" spans="1:25">
      <c r="J31" s="88"/>
      <c r="K31" s="88"/>
      <c r="L31" s="88"/>
      <c r="M31" s="88"/>
      <c r="N31" s="88"/>
      <c r="O31" s="88"/>
      <c r="P31" s="88"/>
    </row>
    <row r="32" spans="1:25">
      <c r="J32" s="88"/>
      <c r="K32" s="88"/>
      <c r="L32" s="88"/>
      <c r="M32" s="88"/>
      <c r="N32" s="88"/>
      <c r="O32" s="88"/>
      <c r="P32" s="88"/>
    </row>
    <row r="33" spans="1:24">
      <c r="A33" s="6"/>
      <c r="B33" s="27"/>
      <c r="C33" s="27"/>
      <c r="D33" s="27"/>
      <c r="E33" s="27"/>
      <c r="F33" s="27"/>
      <c r="G33" s="27"/>
      <c r="H33" s="27"/>
      <c r="I33" s="27"/>
      <c r="J33" s="28"/>
      <c r="K33" s="28"/>
      <c r="L33" s="28"/>
      <c r="M33" s="28"/>
      <c r="N33" s="28"/>
      <c r="O33" s="28"/>
      <c r="P33" s="28"/>
      <c r="Q33" s="27"/>
      <c r="R33" s="27"/>
      <c r="S33" s="27"/>
      <c r="T33" s="27"/>
      <c r="U33" s="27"/>
      <c r="V33" s="27"/>
      <c r="W33" s="27"/>
      <c r="X33" s="6"/>
    </row>
    <row r="34" spans="1:2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>
      <c r="J35" s="88"/>
      <c r="K35" s="88"/>
      <c r="L35" s="88"/>
      <c r="M35" s="88"/>
      <c r="N35" s="88"/>
      <c r="O35" s="88"/>
      <c r="P35" s="88"/>
    </row>
  </sheetData>
  <sheetProtection sheet="1" objects="1" scenarios="1"/>
  <mergeCells count="31">
    <mergeCell ref="A6:X6"/>
    <mergeCell ref="A1:X1"/>
    <mergeCell ref="A2:X2"/>
    <mergeCell ref="A3:X3"/>
    <mergeCell ref="A4:X4"/>
    <mergeCell ref="A5:X5"/>
    <mergeCell ref="B19:C19"/>
    <mergeCell ref="A7:X7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N18:O18"/>
    <mergeCell ref="P18:Q18"/>
    <mergeCell ref="R18:T18"/>
    <mergeCell ref="U18:U19"/>
    <mergeCell ref="V18:X18"/>
    <mergeCell ref="B26:C26"/>
    <mergeCell ref="B27:C27"/>
    <mergeCell ref="A28:C28"/>
    <mergeCell ref="B20:C20"/>
    <mergeCell ref="B21:C21"/>
    <mergeCell ref="B22:C22"/>
    <mergeCell ref="B23:C23"/>
    <mergeCell ref="B24:C24"/>
    <mergeCell ref="B25:C25"/>
  </mergeCells>
  <printOptions horizontalCentered="1"/>
  <pageMargins left="0.11811023622047245" right="0.11811023622047245" top="0.74803149606299213" bottom="0.55118110236220474" header="0.31496062992125984" footer="0.31496062992125984"/>
  <pageSetup scale="70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activeCell="X19" sqref="X19"/>
    </sheetView>
  </sheetViews>
  <sheetFormatPr baseColWidth="10" defaultRowHeight="12.75"/>
  <cols>
    <col min="1" max="1" width="5.42578125" style="340" customWidth="1"/>
    <col min="2" max="2" width="12" style="340" customWidth="1"/>
    <col min="3" max="3" width="21" style="340" customWidth="1"/>
    <col min="4" max="4" width="11.42578125" style="340"/>
    <col min="5" max="5" width="9.7109375" style="340" customWidth="1"/>
    <col min="6" max="6" width="12.5703125" style="340" customWidth="1"/>
    <col min="7" max="7" width="12.42578125" style="340" customWidth="1"/>
    <col min="8" max="13" width="10.42578125" style="340" hidden="1" customWidth="1"/>
    <col min="14" max="14" width="10.140625" style="340" customWidth="1"/>
    <col min="15" max="15" width="10.42578125" style="340" customWidth="1"/>
    <col min="16" max="17" width="10.42578125" style="340" hidden="1" customWidth="1"/>
    <col min="18" max="18" width="10.140625" style="340" customWidth="1"/>
    <col min="19" max="20" width="10.42578125" style="340" customWidth="1"/>
    <col min="21" max="21" width="14.140625" style="340" customWidth="1"/>
    <col min="22" max="22" width="5.85546875" style="340" customWidth="1"/>
    <col min="23" max="23" width="11.140625" style="340" customWidth="1"/>
    <col min="24" max="24" width="10.5703125" style="340" customWidth="1"/>
    <col min="25" max="16384" width="11.42578125" style="340"/>
  </cols>
  <sheetData>
    <row r="1" spans="1:25">
      <c r="A1" s="421" t="s">
        <v>410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</row>
    <row r="2" spans="1:25">
      <c r="A2" s="421" t="s">
        <v>411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X2" s="421"/>
    </row>
    <row r="3" spans="1:25">
      <c r="A3" s="421" t="s">
        <v>15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</row>
    <row r="4" spans="1:25" hidden="1">
      <c r="A4" s="415" t="s">
        <v>391</v>
      </c>
      <c r="B4" s="415"/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R4" s="415"/>
      <c r="S4" s="415"/>
      <c r="T4" s="415"/>
      <c r="U4" s="415"/>
      <c r="V4" s="415"/>
      <c r="W4" s="415"/>
      <c r="X4" s="415"/>
    </row>
    <row r="5" spans="1:25">
      <c r="A5" s="415" t="s">
        <v>50</v>
      </c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5"/>
    </row>
    <row r="6" spans="1:25" hidden="1">
      <c r="A6" s="415" t="s">
        <v>593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5"/>
      <c r="U6" s="415"/>
      <c r="V6" s="415"/>
      <c r="W6" s="415"/>
      <c r="X6" s="415"/>
    </row>
    <row r="7" spans="1:25" hidden="1">
      <c r="A7" s="415" t="s">
        <v>1034</v>
      </c>
      <c r="B7" s="415"/>
      <c r="C7" s="415"/>
      <c r="D7" s="41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415"/>
      <c r="X7" s="415"/>
    </row>
    <row r="8" spans="1:25">
      <c r="A8" s="341"/>
      <c r="B8" s="341"/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  <c r="Q8" s="341"/>
    </row>
    <row r="9" spans="1:25">
      <c r="A9" s="342" t="s">
        <v>36</v>
      </c>
      <c r="B9" s="342"/>
      <c r="C9" s="342" t="s">
        <v>167</v>
      </c>
      <c r="D9" s="343"/>
      <c r="E9" s="343"/>
      <c r="F9" s="343"/>
      <c r="G9" s="343"/>
      <c r="H9" s="343"/>
      <c r="I9" s="343"/>
      <c r="J9" s="343"/>
      <c r="K9" s="343"/>
      <c r="L9" s="344"/>
      <c r="M9" s="344"/>
      <c r="N9" s="344"/>
      <c r="O9" s="344"/>
      <c r="P9" s="344"/>
      <c r="Q9" s="344"/>
    </row>
    <row r="10" spans="1:25">
      <c r="A10" s="342" t="s">
        <v>0</v>
      </c>
      <c r="B10" s="345"/>
      <c r="C10" s="342" t="s">
        <v>113</v>
      </c>
      <c r="D10" s="343"/>
      <c r="E10" s="343"/>
      <c r="F10" s="343"/>
      <c r="G10" s="343"/>
      <c r="H10" s="343"/>
      <c r="I10" s="343"/>
      <c r="J10" s="343"/>
      <c r="K10" s="343"/>
      <c r="L10" s="344"/>
      <c r="M10" s="344"/>
      <c r="N10" s="344"/>
      <c r="O10" s="344"/>
      <c r="P10" s="344"/>
      <c r="Q10" s="344"/>
    </row>
    <row r="11" spans="1:25">
      <c r="A11" s="342" t="s">
        <v>62</v>
      </c>
      <c r="B11" s="345"/>
      <c r="C11" s="342" t="s">
        <v>1035</v>
      </c>
      <c r="D11" s="343"/>
      <c r="E11" s="343"/>
      <c r="F11" s="343"/>
      <c r="G11" s="343"/>
      <c r="H11" s="343"/>
      <c r="I11" s="343"/>
      <c r="J11" s="343"/>
      <c r="K11" s="343"/>
      <c r="L11" s="344"/>
      <c r="M11" s="344"/>
      <c r="N11" s="344"/>
      <c r="O11" s="344"/>
      <c r="P11" s="344"/>
      <c r="Q11" s="344"/>
    </row>
    <row r="12" spans="1:25">
      <c r="A12" s="342" t="s">
        <v>6</v>
      </c>
      <c r="B12" s="345"/>
      <c r="C12" s="342" t="s">
        <v>134</v>
      </c>
      <c r="D12" s="343"/>
      <c r="E12" s="343"/>
      <c r="F12" s="343"/>
      <c r="G12" s="343"/>
      <c r="H12" s="343"/>
      <c r="I12" s="343"/>
      <c r="J12" s="343"/>
      <c r="K12" s="343"/>
      <c r="L12" s="344"/>
      <c r="M12" s="344"/>
      <c r="N12" s="344"/>
      <c r="O12" s="344"/>
      <c r="P12" s="344"/>
      <c r="Q12" s="344"/>
    </row>
    <row r="13" spans="1:25">
      <c r="A13" s="346" t="s">
        <v>38</v>
      </c>
      <c r="B13" s="346"/>
      <c r="C13" s="347" t="s">
        <v>1036</v>
      </c>
      <c r="D13" s="343"/>
      <c r="E13" s="343"/>
      <c r="F13" s="343"/>
      <c r="G13" s="343"/>
      <c r="H13" s="343"/>
      <c r="I13" s="343"/>
      <c r="J13" s="343"/>
      <c r="K13" s="343"/>
      <c r="L13" s="344"/>
      <c r="M13" s="344"/>
      <c r="N13" s="344"/>
      <c r="O13" s="344"/>
      <c r="P13" s="344"/>
      <c r="Q13" s="344"/>
      <c r="U13" s="348"/>
      <c r="V13" s="416"/>
      <c r="W13" s="416"/>
      <c r="X13" s="416"/>
      <c r="Y13" s="344"/>
    </row>
    <row r="14" spans="1:25">
      <c r="A14" s="415" t="s">
        <v>3</v>
      </c>
      <c r="B14" s="415"/>
      <c r="C14" s="415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5"/>
      <c r="O14" s="415"/>
      <c r="P14" s="415"/>
      <c r="Q14" s="415"/>
      <c r="R14" s="415"/>
      <c r="S14" s="415"/>
      <c r="T14" s="415"/>
      <c r="U14" s="415"/>
      <c r="V14" s="415"/>
      <c r="W14" s="415"/>
      <c r="X14" s="415"/>
    </row>
    <row r="15" spans="1:25" ht="39.75" customHeight="1">
      <c r="A15" s="417" t="s">
        <v>1037</v>
      </c>
      <c r="B15" s="417"/>
      <c r="C15" s="417"/>
      <c r="D15" s="417"/>
      <c r="E15" s="417"/>
      <c r="F15" s="417"/>
      <c r="G15" s="417"/>
      <c r="H15" s="417"/>
      <c r="I15" s="41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  <c r="U15" s="417"/>
      <c r="V15" s="417"/>
      <c r="W15" s="417"/>
      <c r="X15" s="417"/>
    </row>
    <row r="16" spans="1:25">
      <c r="A16" s="344"/>
      <c r="B16" s="344"/>
      <c r="C16" s="344"/>
      <c r="D16" s="344"/>
      <c r="E16" s="344"/>
      <c r="F16" s="344"/>
      <c r="G16" s="344"/>
      <c r="H16" s="344"/>
      <c r="I16" s="344"/>
      <c r="J16" s="344"/>
      <c r="K16" s="344"/>
      <c r="L16" s="344"/>
      <c r="M16" s="344"/>
      <c r="N16" s="344"/>
      <c r="O16" s="344"/>
      <c r="P16" s="344"/>
      <c r="Q16" s="344"/>
    </row>
    <row r="17" spans="1:24" ht="12.75" customHeight="1">
      <c r="A17" s="409" t="s">
        <v>4</v>
      </c>
      <c r="B17" s="418"/>
      <c r="C17" s="410"/>
      <c r="D17" s="419" t="s">
        <v>7</v>
      </c>
      <c r="E17" s="419" t="s">
        <v>17</v>
      </c>
      <c r="F17" s="412" t="s">
        <v>18</v>
      </c>
      <c r="G17" s="414"/>
      <c r="H17" s="412" t="s">
        <v>19</v>
      </c>
      <c r="I17" s="414"/>
      <c r="J17" s="409" t="s">
        <v>13</v>
      </c>
      <c r="K17" s="410"/>
      <c r="L17" s="409" t="s">
        <v>1038</v>
      </c>
      <c r="M17" s="410"/>
      <c r="N17" s="409" t="s">
        <v>12</v>
      </c>
      <c r="O17" s="410"/>
      <c r="P17" s="409" t="s">
        <v>14</v>
      </c>
      <c r="Q17" s="410"/>
      <c r="R17" s="403" t="s">
        <v>27</v>
      </c>
      <c r="S17" s="403"/>
      <c r="T17" s="403"/>
      <c r="U17" s="411" t="s">
        <v>28</v>
      </c>
      <c r="V17" s="412" t="s">
        <v>30</v>
      </c>
      <c r="W17" s="413"/>
      <c r="X17" s="414"/>
    </row>
    <row r="18" spans="1:24">
      <c r="A18" s="349" t="s">
        <v>16</v>
      </c>
      <c r="B18" s="403" t="s">
        <v>5</v>
      </c>
      <c r="C18" s="403"/>
      <c r="D18" s="420"/>
      <c r="E18" s="420"/>
      <c r="F18" s="350" t="s">
        <v>20</v>
      </c>
      <c r="G18" s="350" t="s">
        <v>21</v>
      </c>
      <c r="H18" s="350" t="s">
        <v>22</v>
      </c>
      <c r="I18" s="350" t="s">
        <v>23</v>
      </c>
      <c r="J18" s="351" t="s">
        <v>10</v>
      </c>
      <c r="K18" s="351" t="s">
        <v>11</v>
      </c>
      <c r="L18" s="351" t="s">
        <v>10</v>
      </c>
      <c r="M18" s="351" t="s">
        <v>11</v>
      </c>
      <c r="N18" s="351" t="s">
        <v>10</v>
      </c>
      <c r="O18" s="351" t="s">
        <v>11</v>
      </c>
      <c r="P18" s="351" t="s">
        <v>10</v>
      </c>
      <c r="Q18" s="351" t="s">
        <v>11</v>
      </c>
      <c r="R18" s="351" t="s">
        <v>10</v>
      </c>
      <c r="S18" s="351" t="s">
        <v>11</v>
      </c>
      <c r="T18" s="351" t="s">
        <v>29</v>
      </c>
      <c r="U18" s="411"/>
      <c r="V18" s="350" t="s">
        <v>31</v>
      </c>
      <c r="W18" s="350" t="s">
        <v>32</v>
      </c>
      <c r="X18" s="350" t="s">
        <v>33</v>
      </c>
    </row>
    <row r="19" spans="1:24" ht="45" customHeight="1">
      <c r="A19" s="352">
        <v>1</v>
      </c>
      <c r="B19" s="404" t="s">
        <v>1039</v>
      </c>
      <c r="C19" s="405"/>
      <c r="D19" s="353" t="s">
        <v>88</v>
      </c>
      <c r="E19" s="353">
        <v>30</v>
      </c>
      <c r="F19" s="354">
        <f>$F$23*E19/100</f>
        <v>647756.4</v>
      </c>
      <c r="G19" s="354">
        <f>$G$23*E19/100</f>
        <v>523064.1</v>
      </c>
      <c r="H19" s="352">
        <f>J19+L19+N19+P19</f>
        <v>9</v>
      </c>
      <c r="I19" s="355">
        <f>K19+M19+O19+Q19</f>
        <v>3</v>
      </c>
      <c r="J19" s="356">
        <v>3</v>
      </c>
      <c r="K19" s="357">
        <v>3</v>
      </c>
      <c r="L19" s="352">
        <v>3</v>
      </c>
      <c r="M19" s="355">
        <v>0</v>
      </c>
      <c r="N19" s="352">
        <v>3</v>
      </c>
      <c r="O19" s="355">
        <v>0</v>
      </c>
      <c r="P19" s="352"/>
      <c r="Q19" s="355"/>
      <c r="R19" s="358">
        <f>J19+L19+N19+P19</f>
        <v>9</v>
      </c>
      <c r="S19" s="358">
        <f>K19+M19+O19+Q19</f>
        <v>3</v>
      </c>
      <c r="T19" s="359">
        <f>S19-R19</f>
        <v>-6</v>
      </c>
      <c r="U19" s="360"/>
      <c r="V19" s="355">
        <f>O19/N19*100</f>
        <v>0</v>
      </c>
      <c r="W19" s="355">
        <f>G19/F19*100</f>
        <v>80.75012458387134</v>
      </c>
      <c r="X19" s="355" t="e">
        <f>W19/V19*100</f>
        <v>#DIV/0!</v>
      </c>
    </row>
    <row r="20" spans="1:24" ht="45" customHeight="1">
      <c r="A20" s="352">
        <v>2</v>
      </c>
      <c r="B20" s="404" t="s">
        <v>1040</v>
      </c>
      <c r="C20" s="405"/>
      <c r="D20" s="353" t="s">
        <v>88</v>
      </c>
      <c r="E20" s="353">
        <v>25</v>
      </c>
      <c r="F20" s="354">
        <f>$F$23*E20/100</f>
        <v>539797</v>
      </c>
      <c r="G20" s="354">
        <f>$G$23*E20/100</f>
        <v>435886.75</v>
      </c>
      <c r="H20" s="352">
        <f t="shared" ref="H20:I22" si="0">J20+L20+N20+P20</f>
        <v>18</v>
      </c>
      <c r="I20" s="355">
        <f t="shared" si="0"/>
        <v>129</v>
      </c>
      <c r="J20" s="356">
        <v>6</v>
      </c>
      <c r="K20" s="357">
        <v>6</v>
      </c>
      <c r="L20" s="352">
        <v>6</v>
      </c>
      <c r="M20" s="355">
        <v>65</v>
      </c>
      <c r="N20" s="352">
        <v>6</v>
      </c>
      <c r="O20" s="355">
        <v>58</v>
      </c>
      <c r="P20" s="352"/>
      <c r="Q20" s="355"/>
      <c r="R20" s="358">
        <f t="shared" ref="R20:S23" si="1">J20+L20+N20+P20</f>
        <v>18</v>
      </c>
      <c r="S20" s="358">
        <f t="shared" si="1"/>
        <v>129</v>
      </c>
      <c r="T20" s="359">
        <f>S20-R20</f>
        <v>111</v>
      </c>
      <c r="U20" s="360"/>
      <c r="V20" s="355">
        <f>O20/N20*100</f>
        <v>966.66666666666663</v>
      </c>
      <c r="W20" s="355">
        <f>G20/F20*100</f>
        <v>80.75012458387134</v>
      </c>
      <c r="X20" s="355">
        <f>W20/V20*100</f>
        <v>8.3534611638487597</v>
      </c>
    </row>
    <row r="21" spans="1:24" ht="45" customHeight="1">
      <c r="A21" s="352">
        <v>3</v>
      </c>
      <c r="B21" s="404" t="s">
        <v>1041</v>
      </c>
      <c r="C21" s="405"/>
      <c r="D21" s="353" t="s">
        <v>1030</v>
      </c>
      <c r="E21" s="353">
        <v>25</v>
      </c>
      <c r="F21" s="354">
        <f>$F$23*E21/100</f>
        <v>539797</v>
      </c>
      <c r="G21" s="354">
        <f>$G$23*E21/100</f>
        <v>435886.75</v>
      </c>
      <c r="H21" s="352">
        <f t="shared" si="0"/>
        <v>9</v>
      </c>
      <c r="I21" s="355">
        <f t="shared" si="0"/>
        <v>77</v>
      </c>
      <c r="J21" s="356">
        <v>3</v>
      </c>
      <c r="K21" s="357">
        <v>3</v>
      </c>
      <c r="L21" s="352">
        <v>3</v>
      </c>
      <c r="M21" s="355">
        <v>45</v>
      </c>
      <c r="N21" s="352">
        <v>3</v>
      </c>
      <c r="O21" s="355">
        <v>29</v>
      </c>
      <c r="P21" s="352"/>
      <c r="Q21" s="355"/>
      <c r="R21" s="358">
        <f t="shared" si="1"/>
        <v>9</v>
      </c>
      <c r="S21" s="358">
        <f t="shared" si="1"/>
        <v>77</v>
      </c>
      <c r="T21" s="359">
        <f>S21-R21</f>
        <v>68</v>
      </c>
      <c r="U21" s="360"/>
      <c r="V21" s="355">
        <f>O21/N21*100</f>
        <v>966.66666666666663</v>
      </c>
      <c r="W21" s="355">
        <f>G21/F21*100</f>
        <v>80.75012458387134</v>
      </c>
      <c r="X21" s="355">
        <f>W21/V21*100</f>
        <v>8.3534611638487597</v>
      </c>
    </row>
    <row r="22" spans="1:24" ht="45" customHeight="1">
      <c r="A22" s="352">
        <v>4</v>
      </c>
      <c r="B22" s="404" t="s">
        <v>1042</v>
      </c>
      <c r="C22" s="405"/>
      <c r="D22" s="353" t="s">
        <v>637</v>
      </c>
      <c r="E22" s="353">
        <v>20</v>
      </c>
      <c r="F22" s="354">
        <f>$F$23*E22/100</f>
        <v>431837.6</v>
      </c>
      <c r="G22" s="354">
        <f>$G$23*E22/100</f>
        <v>348709.4</v>
      </c>
      <c r="H22" s="352">
        <f t="shared" si="0"/>
        <v>6</v>
      </c>
      <c r="I22" s="355">
        <f t="shared" si="0"/>
        <v>13</v>
      </c>
      <c r="J22" s="352">
        <v>2</v>
      </c>
      <c r="K22" s="357">
        <v>2</v>
      </c>
      <c r="L22" s="352">
        <v>2</v>
      </c>
      <c r="M22" s="355">
        <v>3</v>
      </c>
      <c r="N22" s="352">
        <v>2</v>
      </c>
      <c r="O22" s="355">
        <v>8</v>
      </c>
      <c r="P22" s="352"/>
      <c r="Q22" s="355"/>
      <c r="R22" s="358">
        <f t="shared" si="1"/>
        <v>6</v>
      </c>
      <c r="S22" s="358">
        <f t="shared" si="1"/>
        <v>13</v>
      </c>
      <c r="T22" s="359">
        <f>S22-R22</f>
        <v>7</v>
      </c>
      <c r="U22" s="352"/>
      <c r="V22" s="355">
        <f>O22/N22*100</f>
        <v>400</v>
      </c>
      <c r="W22" s="355">
        <f>G22/F22*100</f>
        <v>80.750124583871354</v>
      </c>
      <c r="X22" s="355">
        <f>W22/V22*100</f>
        <v>20.187531145967839</v>
      </c>
    </row>
    <row r="23" spans="1:24" s="343" customFormat="1" ht="36.75" customHeight="1">
      <c r="A23" s="406" t="s">
        <v>24</v>
      </c>
      <c r="B23" s="407"/>
      <c r="C23" s="408"/>
      <c r="D23" s="353"/>
      <c r="E23" s="353">
        <f>SUM(E19:E22)</f>
        <v>100</v>
      </c>
      <c r="F23" s="361">
        <v>2159188</v>
      </c>
      <c r="G23" s="362">
        <v>1743547</v>
      </c>
      <c r="H23" s="353">
        <f t="shared" ref="H23:Q23" si="2">SUM(H19:H22)</f>
        <v>42</v>
      </c>
      <c r="I23" s="353">
        <f t="shared" si="2"/>
        <v>222</v>
      </c>
      <c r="J23" s="353">
        <f t="shared" si="2"/>
        <v>14</v>
      </c>
      <c r="K23" s="353">
        <f t="shared" si="2"/>
        <v>14</v>
      </c>
      <c r="L23" s="353">
        <f t="shared" si="2"/>
        <v>14</v>
      </c>
      <c r="M23" s="352">
        <f>SUM(M19:M22)</f>
        <v>113</v>
      </c>
      <c r="N23" s="353">
        <f t="shared" si="2"/>
        <v>14</v>
      </c>
      <c r="O23" s="353">
        <f t="shared" si="2"/>
        <v>95</v>
      </c>
      <c r="P23" s="353">
        <f t="shared" si="2"/>
        <v>0</v>
      </c>
      <c r="Q23" s="353">
        <f t="shared" si="2"/>
        <v>0</v>
      </c>
      <c r="R23" s="358">
        <f t="shared" si="1"/>
        <v>42</v>
      </c>
      <c r="S23" s="358">
        <f t="shared" si="1"/>
        <v>222</v>
      </c>
      <c r="T23" s="352">
        <f>S23-R23</f>
        <v>180</v>
      </c>
      <c r="U23" s="352"/>
      <c r="V23" s="355">
        <f>O23/N23*100</f>
        <v>678.57142857142856</v>
      </c>
      <c r="W23" s="355">
        <f>G23/F23*100</f>
        <v>80.75012458387134</v>
      </c>
      <c r="X23" s="355">
        <f>W23/V23*100</f>
        <v>11.900018359728408</v>
      </c>
    </row>
    <row r="24" spans="1:24" s="344" customFormat="1" ht="48" customHeight="1">
      <c r="F24" s="363"/>
      <c r="R24" s="364"/>
      <c r="S24" s="364"/>
      <c r="T24" s="364"/>
      <c r="U24" s="364"/>
      <c r="V24" s="340"/>
      <c r="W24" s="340"/>
      <c r="X24" s="340"/>
    </row>
    <row r="25" spans="1:24" s="344" customFormat="1" ht="14.25" customHeight="1">
      <c r="B25" s="365" t="s">
        <v>25</v>
      </c>
      <c r="F25" s="363"/>
      <c r="H25" s="344" t="s">
        <v>26</v>
      </c>
      <c r="R25" s="366"/>
      <c r="S25" s="366"/>
      <c r="T25" s="366"/>
      <c r="U25" s="366"/>
      <c r="V25" s="340"/>
      <c r="W25" s="340"/>
      <c r="X25" s="340"/>
    </row>
  </sheetData>
  <sheetProtection sheet="1" objects="1" scenarios="1"/>
  <mergeCells count="28">
    <mergeCell ref="A6:X6"/>
    <mergeCell ref="A1:X1"/>
    <mergeCell ref="A2:X2"/>
    <mergeCell ref="A3:X3"/>
    <mergeCell ref="A4:X4"/>
    <mergeCell ref="A5:X5"/>
    <mergeCell ref="U17:U18"/>
    <mergeCell ref="V17:X17"/>
    <mergeCell ref="A7:X7"/>
    <mergeCell ref="V13:X13"/>
    <mergeCell ref="A14:X14"/>
    <mergeCell ref="A15:X15"/>
    <mergeCell ref="A17:C17"/>
    <mergeCell ref="D17:D18"/>
    <mergeCell ref="E17:E18"/>
    <mergeCell ref="F17:G17"/>
    <mergeCell ref="H17:I17"/>
    <mergeCell ref="J17:K17"/>
    <mergeCell ref="A23:C23"/>
    <mergeCell ref="L17:M17"/>
    <mergeCell ref="N17:O17"/>
    <mergeCell ref="P17:Q17"/>
    <mergeCell ref="R17:T17"/>
    <mergeCell ref="B18:C18"/>
    <mergeCell ref="B19:C19"/>
    <mergeCell ref="B20:C20"/>
    <mergeCell ref="B21:C21"/>
    <mergeCell ref="B22:C22"/>
  </mergeCell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opLeftCell="D3" workbookViewId="0">
      <selection activeCell="G36" sqref="G36"/>
    </sheetView>
  </sheetViews>
  <sheetFormatPr baseColWidth="10" defaultRowHeight="12.75"/>
  <cols>
    <col min="1" max="1" width="5.42578125" style="35" customWidth="1"/>
    <col min="2" max="2" width="12" style="35" customWidth="1"/>
    <col min="3" max="3" width="43.7109375" style="35" customWidth="1"/>
    <col min="4" max="4" width="11.42578125" style="35"/>
    <col min="5" max="5" width="10.28515625" style="35" customWidth="1"/>
    <col min="6" max="7" width="11.42578125" style="35" customWidth="1"/>
    <col min="8" max="9" width="11.42578125" style="35" hidden="1" customWidth="1"/>
    <col min="10" max="10" width="10.28515625" style="35" hidden="1" customWidth="1"/>
    <col min="11" max="11" width="9.85546875" style="35" hidden="1" customWidth="1"/>
    <col min="12" max="12" width="10.5703125" style="35" hidden="1" customWidth="1"/>
    <col min="13" max="13" width="9.7109375" style="35" hidden="1" customWidth="1"/>
    <col min="14" max="14" width="11" style="35" customWidth="1"/>
    <col min="15" max="15" width="10.42578125" style="35" customWidth="1"/>
    <col min="16" max="16" width="11" style="35" hidden="1" customWidth="1"/>
    <col min="17" max="17" width="8.7109375" style="35" hidden="1" customWidth="1"/>
    <col min="18" max="20" width="11.42578125" style="35" customWidth="1"/>
    <col min="21" max="21" width="31.140625" style="35" customWidth="1"/>
    <col min="22" max="24" width="8.140625" style="35" customWidth="1"/>
    <col min="25" max="16384" width="11.42578125" style="35"/>
  </cols>
  <sheetData>
    <row r="1" spans="1:24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>
      <c r="A2" s="380" t="s">
        <v>52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</row>
    <row r="3" spans="1:24">
      <c r="A3" s="380" t="s">
        <v>15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</row>
    <row r="4" spans="1:24" hidden="1">
      <c r="A4" s="383" t="s">
        <v>49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</row>
    <row r="5" spans="1:24" hidden="1">
      <c r="A5" s="383" t="s">
        <v>131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</row>
    <row r="6" spans="1:24">
      <c r="A6" s="383" t="s">
        <v>50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</row>
    <row r="7" spans="1:24" hidden="1">
      <c r="A7" s="383" t="s">
        <v>59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</row>
    <row r="8" spans="1:2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>
      <c r="A9" s="381" t="s">
        <v>36</v>
      </c>
      <c r="B9" s="381"/>
      <c r="C9" s="26" t="s">
        <v>132</v>
      </c>
      <c r="D9" s="1"/>
      <c r="E9" s="1"/>
      <c r="F9" s="1"/>
      <c r="G9" s="1"/>
      <c r="H9" s="1"/>
      <c r="I9" s="1"/>
      <c r="J9" s="1"/>
      <c r="K9" s="1"/>
      <c r="L9" s="6"/>
      <c r="M9" s="6"/>
      <c r="N9" s="6"/>
      <c r="O9" s="6"/>
      <c r="P9" s="6"/>
      <c r="Q9" s="6"/>
    </row>
    <row r="10" spans="1:24">
      <c r="A10" s="381" t="s">
        <v>0</v>
      </c>
      <c r="B10" s="381"/>
      <c r="C10" s="26" t="s">
        <v>113</v>
      </c>
      <c r="D10" s="1"/>
      <c r="E10" s="1"/>
      <c r="F10" s="1"/>
      <c r="G10" s="1"/>
      <c r="H10" s="1"/>
      <c r="I10" s="1"/>
      <c r="J10" s="1"/>
      <c r="K10" s="1"/>
      <c r="L10" s="6"/>
      <c r="M10" s="6"/>
      <c r="N10" s="6"/>
      <c r="O10" s="6"/>
      <c r="P10" s="6"/>
      <c r="Q10" s="6"/>
    </row>
    <row r="11" spans="1:24">
      <c r="A11" s="381" t="s">
        <v>62</v>
      </c>
      <c r="B11" s="381"/>
      <c r="C11" s="26" t="s">
        <v>133</v>
      </c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</row>
    <row r="12" spans="1:24">
      <c r="A12" s="381" t="s">
        <v>6</v>
      </c>
      <c r="B12" s="381"/>
      <c r="C12" s="26" t="s">
        <v>134</v>
      </c>
      <c r="D12" s="1"/>
      <c r="E12" s="1"/>
      <c r="F12" s="1"/>
      <c r="G12" s="1"/>
      <c r="H12" s="1"/>
      <c r="I12" s="1"/>
      <c r="J12" s="1"/>
      <c r="K12" s="1"/>
      <c r="L12" s="6"/>
      <c r="M12" s="6"/>
      <c r="N12" s="6"/>
      <c r="O12" s="6"/>
      <c r="P12" s="6"/>
      <c r="Q12" s="6"/>
    </row>
    <row r="13" spans="1:24">
      <c r="A13" s="398" t="s">
        <v>38</v>
      </c>
      <c r="B13" s="398"/>
      <c r="C13" s="25" t="s">
        <v>135</v>
      </c>
      <c r="D13" s="1"/>
      <c r="E13" s="1"/>
      <c r="F13" s="1"/>
      <c r="G13" s="1"/>
      <c r="H13" s="1"/>
      <c r="I13" s="1"/>
      <c r="J13" s="1"/>
      <c r="K13" s="1"/>
      <c r="L13" s="6"/>
      <c r="M13" s="6"/>
      <c r="N13" s="6"/>
      <c r="O13" s="6"/>
      <c r="P13" s="6"/>
      <c r="Q13" s="6"/>
      <c r="T13" s="1"/>
      <c r="U13" s="45"/>
      <c r="X13" s="22"/>
    </row>
    <row r="14" spans="1:24" s="1" customFormat="1" ht="12">
      <c r="A14" s="383" t="s">
        <v>3</v>
      </c>
      <c r="B14" s="383"/>
      <c r="C14" s="383"/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383"/>
      <c r="W14" s="383"/>
      <c r="X14" s="383"/>
    </row>
    <row r="15" spans="1:24" s="1" customFormat="1" ht="28.5" customHeight="1">
      <c r="A15" s="373" t="s">
        <v>136</v>
      </c>
      <c r="B15" s="373"/>
      <c r="C15" s="373"/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</row>
    <row r="16" spans="1:2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4">
      <c r="A17" s="374" t="s">
        <v>4</v>
      </c>
      <c r="B17" s="387"/>
      <c r="C17" s="375"/>
      <c r="D17" s="388" t="s">
        <v>7</v>
      </c>
      <c r="E17" s="388" t="s">
        <v>17</v>
      </c>
      <c r="F17" s="384" t="s">
        <v>18</v>
      </c>
      <c r="G17" s="386"/>
      <c r="H17" s="384" t="s">
        <v>19</v>
      </c>
      <c r="I17" s="386"/>
      <c r="J17" s="374" t="s">
        <v>13</v>
      </c>
      <c r="K17" s="375"/>
      <c r="L17" s="374" t="s">
        <v>9</v>
      </c>
      <c r="M17" s="375"/>
      <c r="N17" s="374" t="s">
        <v>12</v>
      </c>
      <c r="O17" s="375"/>
      <c r="P17" s="374" t="s">
        <v>14</v>
      </c>
      <c r="Q17" s="375"/>
      <c r="R17" s="393" t="s">
        <v>27</v>
      </c>
      <c r="S17" s="393"/>
      <c r="T17" s="393"/>
      <c r="U17" s="397" t="s">
        <v>28</v>
      </c>
      <c r="V17" s="384" t="s">
        <v>30</v>
      </c>
      <c r="W17" s="385"/>
      <c r="X17" s="386"/>
    </row>
    <row r="18" spans="1:24">
      <c r="A18" s="2" t="s">
        <v>16</v>
      </c>
      <c r="B18" s="393" t="s">
        <v>5</v>
      </c>
      <c r="C18" s="393"/>
      <c r="D18" s="389"/>
      <c r="E18" s="389"/>
      <c r="F18" s="8" t="s">
        <v>20</v>
      </c>
      <c r="G18" s="8" t="s">
        <v>21</v>
      </c>
      <c r="H18" s="8" t="s">
        <v>22</v>
      </c>
      <c r="I18" s="8" t="s">
        <v>23</v>
      </c>
      <c r="J18" s="3" t="s">
        <v>10</v>
      </c>
      <c r="K18" s="3" t="s">
        <v>11</v>
      </c>
      <c r="L18" s="3" t="s">
        <v>10</v>
      </c>
      <c r="M18" s="3" t="s">
        <v>11</v>
      </c>
      <c r="N18" s="3" t="s">
        <v>10</v>
      </c>
      <c r="O18" s="3" t="s">
        <v>11</v>
      </c>
      <c r="P18" s="3" t="s">
        <v>10</v>
      </c>
      <c r="Q18" s="3" t="s">
        <v>11</v>
      </c>
      <c r="R18" s="3" t="s">
        <v>10</v>
      </c>
      <c r="S18" s="3" t="s">
        <v>11</v>
      </c>
      <c r="T18" s="3" t="s">
        <v>29</v>
      </c>
      <c r="U18" s="397"/>
      <c r="V18" s="8" t="s">
        <v>31</v>
      </c>
      <c r="W18" s="8" t="s">
        <v>32</v>
      </c>
      <c r="X18" s="8" t="s">
        <v>33</v>
      </c>
    </row>
    <row r="19" spans="1:24" ht="37.5" customHeight="1">
      <c r="A19" s="9">
        <v>1</v>
      </c>
      <c r="B19" s="378" t="s">
        <v>137</v>
      </c>
      <c r="C19" s="379"/>
      <c r="D19" s="18" t="s">
        <v>138</v>
      </c>
      <c r="E19" s="50">
        <v>0.15</v>
      </c>
      <c r="F19" s="17">
        <f t="shared" ref="F19:F35" si="0">$F$36*E19</f>
        <v>88030.65</v>
      </c>
      <c r="G19" s="17">
        <f t="shared" ref="G19:G35" si="1">$G$36*E19</f>
        <v>72815.7</v>
      </c>
      <c r="H19" s="13">
        <f>J19+L19+N19+P19</f>
        <v>3</v>
      </c>
      <c r="I19" s="4">
        <f>K19+M19+O19+Q19</f>
        <v>3</v>
      </c>
      <c r="J19" s="15">
        <v>1</v>
      </c>
      <c r="K19" s="7">
        <v>1</v>
      </c>
      <c r="L19" s="15">
        <v>1</v>
      </c>
      <c r="M19" s="7">
        <v>1</v>
      </c>
      <c r="N19" s="15">
        <v>1</v>
      </c>
      <c r="O19" s="7">
        <v>1</v>
      </c>
      <c r="P19" s="15"/>
      <c r="Q19" s="7"/>
      <c r="R19" s="13">
        <f>J19+L19+N19+P19</f>
        <v>3</v>
      </c>
      <c r="S19" s="13">
        <f>K19+M19+O19+Q19</f>
        <v>3</v>
      </c>
      <c r="T19" s="13">
        <f>S19-R19</f>
        <v>0</v>
      </c>
      <c r="U19" s="7"/>
      <c r="V19" s="5">
        <f>O19/N19*100</f>
        <v>100</v>
      </c>
      <c r="W19" s="5">
        <f t="shared" ref="W19:W36" si="2">G19/F19*100</f>
        <v>82.716303923690219</v>
      </c>
      <c r="X19" s="5">
        <f t="shared" ref="X19:X36" si="3">V19/W19*100</f>
        <v>120.89515035905718</v>
      </c>
    </row>
    <row r="20" spans="1:24" ht="24.75" customHeight="1">
      <c r="A20" s="9">
        <v>2</v>
      </c>
      <c r="B20" s="378" t="s">
        <v>139</v>
      </c>
      <c r="C20" s="395"/>
      <c r="D20" s="18" t="s">
        <v>140</v>
      </c>
      <c r="E20" s="50">
        <v>0.02</v>
      </c>
      <c r="F20" s="17">
        <f t="shared" si="0"/>
        <v>11737.42</v>
      </c>
      <c r="G20" s="17">
        <f t="shared" si="1"/>
        <v>9708.76</v>
      </c>
      <c r="H20" s="13">
        <f t="shared" ref="H20:I35" si="4">J20+L20+N20+P20</f>
        <v>1</v>
      </c>
      <c r="I20" s="4">
        <f t="shared" si="4"/>
        <v>1</v>
      </c>
      <c r="J20" s="15">
        <v>0</v>
      </c>
      <c r="K20" s="7">
        <v>0</v>
      </c>
      <c r="L20" s="15">
        <v>1</v>
      </c>
      <c r="M20" s="7">
        <v>0</v>
      </c>
      <c r="N20" s="15">
        <v>0</v>
      </c>
      <c r="O20" s="7">
        <v>1</v>
      </c>
      <c r="P20" s="15"/>
      <c r="Q20" s="7"/>
      <c r="R20" s="13">
        <v>1</v>
      </c>
      <c r="S20" s="13">
        <v>0</v>
      </c>
      <c r="T20" s="13">
        <v>-1</v>
      </c>
      <c r="U20" s="7"/>
      <c r="V20" s="5"/>
      <c r="W20" s="5">
        <f t="shared" si="2"/>
        <v>82.716303923690219</v>
      </c>
      <c r="X20" s="5">
        <f t="shared" si="3"/>
        <v>0</v>
      </c>
    </row>
    <row r="21" spans="1:24" ht="48">
      <c r="A21" s="9">
        <v>3</v>
      </c>
      <c r="B21" s="378" t="s">
        <v>141</v>
      </c>
      <c r="C21" s="379"/>
      <c r="D21" s="51" t="s">
        <v>142</v>
      </c>
      <c r="E21" s="50">
        <v>0.21</v>
      </c>
      <c r="F21" s="17">
        <f t="shared" si="0"/>
        <v>123242.90999999999</v>
      </c>
      <c r="G21" s="17">
        <f t="shared" si="1"/>
        <v>101941.98</v>
      </c>
      <c r="H21" s="13">
        <f t="shared" si="4"/>
        <v>225</v>
      </c>
      <c r="I21" s="4">
        <f t="shared" si="4"/>
        <v>165</v>
      </c>
      <c r="J21" s="15">
        <v>75</v>
      </c>
      <c r="K21" s="7">
        <v>58</v>
      </c>
      <c r="L21" s="15">
        <v>75</v>
      </c>
      <c r="M21" s="7">
        <v>45</v>
      </c>
      <c r="N21" s="15">
        <v>75</v>
      </c>
      <c r="O21" s="7">
        <v>62</v>
      </c>
      <c r="P21" s="15"/>
      <c r="Q21" s="7"/>
      <c r="R21" s="13">
        <f t="shared" ref="R21:S35" si="5">J21+L21+N21+P21</f>
        <v>225</v>
      </c>
      <c r="S21" s="13">
        <f t="shared" si="5"/>
        <v>165</v>
      </c>
      <c r="T21" s="13">
        <f>S21-R21</f>
        <v>-60</v>
      </c>
      <c r="U21" s="21" t="s">
        <v>143</v>
      </c>
      <c r="V21" s="5">
        <f t="shared" ref="V21:V36" si="6">O21/N21*100</f>
        <v>82.666666666666671</v>
      </c>
      <c r="W21" s="5">
        <f t="shared" si="2"/>
        <v>82.716303923690219</v>
      </c>
      <c r="X21" s="5">
        <f t="shared" si="3"/>
        <v>99.939990963487276</v>
      </c>
    </row>
    <row r="22" spans="1:24" ht="37.5" customHeight="1">
      <c r="A22" s="9">
        <v>4</v>
      </c>
      <c r="B22" s="422" t="s">
        <v>144</v>
      </c>
      <c r="C22" s="423"/>
      <c r="D22" s="18" t="s">
        <v>145</v>
      </c>
      <c r="E22" s="50">
        <v>0.03</v>
      </c>
      <c r="F22" s="17">
        <f t="shared" si="0"/>
        <v>17606.13</v>
      </c>
      <c r="G22" s="17">
        <f t="shared" si="1"/>
        <v>14563.14</v>
      </c>
      <c r="H22" s="13">
        <f t="shared" si="4"/>
        <v>1</v>
      </c>
      <c r="I22" s="4">
        <f t="shared" si="4"/>
        <v>1</v>
      </c>
      <c r="J22" s="15">
        <v>0</v>
      </c>
      <c r="K22" s="7">
        <v>0</v>
      </c>
      <c r="L22" s="15">
        <v>0</v>
      </c>
      <c r="M22" s="7"/>
      <c r="N22" s="15">
        <v>1</v>
      </c>
      <c r="O22" s="7">
        <v>1</v>
      </c>
      <c r="P22" s="15"/>
      <c r="Q22" s="7"/>
      <c r="R22" s="13">
        <f t="shared" si="5"/>
        <v>1</v>
      </c>
      <c r="S22" s="13">
        <f t="shared" si="5"/>
        <v>1</v>
      </c>
      <c r="T22" s="13">
        <f>S22-R22</f>
        <v>0</v>
      </c>
      <c r="U22" s="7"/>
      <c r="V22" s="5">
        <f t="shared" si="6"/>
        <v>100</v>
      </c>
      <c r="W22" s="5">
        <f t="shared" si="2"/>
        <v>82.716303923690205</v>
      </c>
      <c r="X22" s="5">
        <f t="shared" si="3"/>
        <v>120.8951503590572</v>
      </c>
    </row>
    <row r="23" spans="1:24" ht="24.75" customHeight="1">
      <c r="A23" s="9">
        <v>5</v>
      </c>
      <c r="B23" s="378" t="s">
        <v>146</v>
      </c>
      <c r="C23" s="379"/>
      <c r="D23" s="18" t="s">
        <v>147</v>
      </c>
      <c r="E23" s="50">
        <v>0.1</v>
      </c>
      <c r="F23" s="17">
        <f t="shared" si="0"/>
        <v>58687.100000000006</v>
      </c>
      <c r="G23" s="17">
        <f t="shared" si="1"/>
        <v>48543.8</v>
      </c>
      <c r="H23" s="13">
        <f t="shared" si="4"/>
        <v>9</v>
      </c>
      <c r="I23" s="4">
        <f t="shared" si="4"/>
        <v>9</v>
      </c>
      <c r="J23" s="15">
        <v>3</v>
      </c>
      <c r="K23" s="7">
        <v>3</v>
      </c>
      <c r="L23" s="15">
        <v>3</v>
      </c>
      <c r="M23" s="7">
        <v>3</v>
      </c>
      <c r="N23" s="15">
        <v>3</v>
      </c>
      <c r="O23" s="7">
        <v>3</v>
      </c>
      <c r="P23" s="15"/>
      <c r="Q23" s="7"/>
      <c r="R23" s="13">
        <f t="shared" si="5"/>
        <v>9</v>
      </c>
      <c r="S23" s="13">
        <f t="shared" si="5"/>
        <v>9</v>
      </c>
      <c r="T23" s="13">
        <f>S23-R23</f>
        <v>0</v>
      </c>
      <c r="U23" s="7"/>
      <c r="V23" s="5">
        <f t="shared" si="6"/>
        <v>100</v>
      </c>
      <c r="W23" s="5">
        <f t="shared" si="2"/>
        <v>82.716303923690219</v>
      </c>
      <c r="X23" s="5">
        <f t="shared" si="3"/>
        <v>120.89515035905718</v>
      </c>
    </row>
    <row r="24" spans="1:24">
      <c r="A24" s="9">
        <v>6</v>
      </c>
      <c r="B24" s="378" t="s">
        <v>148</v>
      </c>
      <c r="C24" s="379"/>
      <c r="D24" s="18" t="s">
        <v>138</v>
      </c>
      <c r="E24" s="50">
        <v>0.02</v>
      </c>
      <c r="F24" s="17">
        <f t="shared" si="0"/>
        <v>11737.42</v>
      </c>
      <c r="G24" s="17">
        <f t="shared" si="1"/>
        <v>9708.76</v>
      </c>
      <c r="H24" s="13">
        <f t="shared" si="4"/>
        <v>2</v>
      </c>
      <c r="I24" s="4">
        <f t="shared" si="4"/>
        <v>2</v>
      </c>
      <c r="J24" s="15">
        <v>1</v>
      </c>
      <c r="K24" s="7">
        <v>1</v>
      </c>
      <c r="L24" s="15">
        <v>0</v>
      </c>
      <c r="M24" s="7">
        <v>0</v>
      </c>
      <c r="N24" s="15">
        <v>1</v>
      </c>
      <c r="O24" s="7">
        <v>1</v>
      </c>
      <c r="P24" s="15"/>
      <c r="Q24" s="7"/>
      <c r="R24" s="13">
        <f t="shared" si="5"/>
        <v>2</v>
      </c>
      <c r="S24" s="13">
        <f t="shared" si="5"/>
        <v>2</v>
      </c>
      <c r="T24" s="13">
        <f>S24-R24</f>
        <v>0</v>
      </c>
      <c r="U24" s="7"/>
      <c r="V24" s="5">
        <f t="shared" si="6"/>
        <v>100</v>
      </c>
      <c r="W24" s="5">
        <f t="shared" si="2"/>
        <v>82.716303923690219</v>
      </c>
      <c r="X24" s="5">
        <f t="shared" si="3"/>
        <v>120.89515035905718</v>
      </c>
    </row>
    <row r="25" spans="1:24" ht="24.75" customHeight="1">
      <c r="A25" s="9">
        <v>7</v>
      </c>
      <c r="B25" s="378" t="s">
        <v>149</v>
      </c>
      <c r="C25" s="379"/>
      <c r="D25" s="18" t="s">
        <v>140</v>
      </c>
      <c r="E25" s="52">
        <v>0.03</v>
      </c>
      <c r="F25" s="17">
        <f t="shared" si="0"/>
        <v>17606.13</v>
      </c>
      <c r="G25" s="17">
        <f t="shared" si="1"/>
        <v>14563.14</v>
      </c>
      <c r="H25" s="13">
        <f t="shared" si="4"/>
        <v>1</v>
      </c>
      <c r="I25" s="4">
        <f t="shared" si="4"/>
        <v>1</v>
      </c>
      <c r="J25" s="9">
        <v>0</v>
      </c>
      <c r="K25" s="7">
        <v>0</v>
      </c>
      <c r="L25" s="9">
        <v>1</v>
      </c>
      <c r="M25" s="7">
        <v>1</v>
      </c>
      <c r="N25" s="9">
        <v>0</v>
      </c>
      <c r="O25" s="7">
        <v>0</v>
      </c>
      <c r="P25" s="9"/>
      <c r="Q25" s="7"/>
      <c r="R25" s="13">
        <f t="shared" si="5"/>
        <v>1</v>
      </c>
      <c r="S25" s="13">
        <f t="shared" si="5"/>
        <v>1</v>
      </c>
      <c r="T25" s="13">
        <f>S25-R25</f>
        <v>0</v>
      </c>
      <c r="U25" s="21"/>
      <c r="V25" s="5"/>
      <c r="W25" s="5">
        <f t="shared" si="2"/>
        <v>82.716303923690205</v>
      </c>
      <c r="X25" s="5">
        <f t="shared" si="3"/>
        <v>0</v>
      </c>
    </row>
    <row r="26" spans="1:24" ht="24.75" customHeight="1">
      <c r="A26" s="9">
        <v>8</v>
      </c>
      <c r="B26" s="378" t="s">
        <v>150</v>
      </c>
      <c r="C26" s="379"/>
      <c r="D26" s="18" t="s">
        <v>140</v>
      </c>
      <c r="E26" s="52">
        <v>0.02</v>
      </c>
      <c r="F26" s="17">
        <f t="shared" si="0"/>
        <v>11737.42</v>
      </c>
      <c r="G26" s="17">
        <f t="shared" si="1"/>
        <v>9708.76</v>
      </c>
      <c r="H26" s="13">
        <f t="shared" si="4"/>
        <v>2</v>
      </c>
      <c r="I26" s="4">
        <f t="shared" si="4"/>
        <v>2</v>
      </c>
      <c r="J26" s="9">
        <v>1</v>
      </c>
      <c r="K26" s="7">
        <v>1</v>
      </c>
      <c r="L26" s="9">
        <v>0</v>
      </c>
      <c r="M26" s="7">
        <v>0</v>
      </c>
      <c r="N26" s="9">
        <v>1</v>
      </c>
      <c r="O26" s="7">
        <v>1</v>
      </c>
      <c r="P26" s="9"/>
      <c r="Q26" s="7"/>
      <c r="R26" s="13">
        <f t="shared" si="5"/>
        <v>2</v>
      </c>
      <c r="S26" s="13">
        <f t="shared" si="5"/>
        <v>2</v>
      </c>
      <c r="T26" s="13">
        <f t="shared" ref="T26:T35" si="7">S26-R26</f>
        <v>0</v>
      </c>
      <c r="U26" s="7"/>
      <c r="V26" s="5">
        <f t="shared" si="6"/>
        <v>100</v>
      </c>
      <c r="W26" s="5">
        <f t="shared" si="2"/>
        <v>82.716303923690219</v>
      </c>
      <c r="X26" s="5">
        <f t="shared" si="3"/>
        <v>120.89515035905718</v>
      </c>
    </row>
    <row r="27" spans="1:24" ht="24.75" customHeight="1">
      <c r="A27" s="9">
        <v>9</v>
      </c>
      <c r="B27" s="378" t="s">
        <v>151</v>
      </c>
      <c r="C27" s="379"/>
      <c r="D27" s="18" t="s">
        <v>152</v>
      </c>
      <c r="E27" s="52">
        <v>0.14000000000000001</v>
      </c>
      <c r="F27" s="17">
        <f t="shared" si="0"/>
        <v>82161.94</v>
      </c>
      <c r="G27" s="17">
        <f t="shared" si="1"/>
        <v>67961.320000000007</v>
      </c>
      <c r="H27" s="13">
        <f t="shared" si="4"/>
        <v>225</v>
      </c>
      <c r="I27" s="4">
        <f t="shared" si="4"/>
        <v>257</v>
      </c>
      <c r="J27" s="9">
        <v>75</v>
      </c>
      <c r="K27" s="7">
        <v>75</v>
      </c>
      <c r="L27" s="9">
        <v>75</v>
      </c>
      <c r="M27" s="7">
        <v>85</v>
      </c>
      <c r="N27" s="9">
        <v>75</v>
      </c>
      <c r="O27" s="7">
        <v>97</v>
      </c>
      <c r="P27" s="9"/>
      <c r="Q27" s="7"/>
      <c r="R27" s="13">
        <f t="shared" si="5"/>
        <v>225</v>
      </c>
      <c r="S27" s="13">
        <f t="shared" si="5"/>
        <v>257</v>
      </c>
      <c r="T27" s="13">
        <f t="shared" si="7"/>
        <v>32</v>
      </c>
      <c r="U27" s="7"/>
      <c r="V27" s="5">
        <f t="shared" si="6"/>
        <v>129.33333333333331</v>
      </c>
      <c r="W27" s="5">
        <f t="shared" si="2"/>
        <v>82.716303923690219</v>
      </c>
      <c r="X27" s="5">
        <f t="shared" si="3"/>
        <v>156.35772779771392</v>
      </c>
    </row>
    <row r="28" spans="1:24" ht="24.75" customHeight="1">
      <c r="A28" s="9">
        <v>10</v>
      </c>
      <c r="B28" s="378" t="s">
        <v>153</v>
      </c>
      <c r="C28" s="379"/>
      <c r="D28" s="18" t="s">
        <v>154</v>
      </c>
      <c r="E28" s="52">
        <v>0.02</v>
      </c>
      <c r="F28" s="17">
        <f t="shared" si="0"/>
        <v>11737.42</v>
      </c>
      <c r="G28" s="17">
        <f t="shared" si="1"/>
        <v>9708.76</v>
      </c>
      <c r="H28" s="13">
        <f t="shared" si="4"/>
        <v>3</v>
      </c>
      <c r="I28" s="4">
        <f t="shared" si="4"/>
        <v>4</v>
      </c>
      <c r="J28" s="9">
        <v>1</v>
      </c>
      <c r="K28" s="7">
        <v>1</v>
      </c>
      <c r="L28" s="9">
        <v>1</v>
      </c>
      <c r="M28" s="7">
        <v>1</v>
      </c>
      <c r="N28" s="9">
        <v>1</v>
      </c>
      <c r="O28" s="7">
        <v>2</v>
      </c>
      <c r="P28" s="9"/>
      <c r="Q28" s="7"/>
      <c r="R28" s="13">
        <f t="shared" si="5"/>
        <v>3</v>
      </c>
      <c r="S28" s="13">
        <f t="shared" si="5"/>
        <v>4</v>
      </c>
      <c r="T28" s="13">
        <f t="shared" si="7"/>
        <v>1</v>
      </c>
      <c r="U28" s="7"/>
      <c r="V28" s="5">
        <f t="shared" si="6"/>
        <v>200</v>
      </c>
      <c r="W28" s="5">
        <f t="shared" si="2"/>
        <v>82.716303923690219</v>
      </c>
      <c r="X28" s="5">
        <f t="shared" si="3"/>
        <v>241.79030071811437</v>
      </c>
    </row>
    <row r="29" spans="1:24">
      <c r="A29" s="9">
        <v>11</v>
      </c>
      <c r="B29" s="378" t="s">
        <v>155</v>
      </c>
      <c r="C29" s="379"/>
      <c r="D29" s="18" t="s">
        <v>156</v>
      </c>
      <c r="E29" s="52">
        <v>0.01</v>
      </c>
      <c r="F29" s="17">
        <f t="shared" si="0"/>
        <v>5868.71</v>
      </c>
      <c r="G29" s="17">
        <f t="shared" si="1"/>
        <v>4854.38</v>
      </c>
      <c r="H29" s="13">
        <f t="shared" si="4"/>
        <v>1</v>
      </c>
      <c r="I29" s="4">
        <f t="shared" si="4"/>
        <v>1</v>
      </c>
      <c r="J29" s="9">
        <v>0</v>
      </c>
      <c r="K29" s="7">
        <v>0</v>
      </c>
      <c r="L29" s="9">
        <v>1</v>
      </c>
      <c r="M29" s="7">
        <v>1</v>
      </c>
      <c r="N29" s="9">
        <v>0</v>
      </c>
      <c r="O29" s="7">
        <v>0</v>
      </c>
      <c r="P29" s="9"/>
      <c r="Q29" s="7"/>
      <c r="R29" s="13">
        <f t="shared" si="5"/>
        <v>1</v>
      </c>
      <c r="S29" s="13">
        <f t="shared" si="5"/>
        <v>1</v>
      </c>
      <c r="T29" s="13">
        <f t="shared" si="7"/>
        <v>0</v>
      </c>
      <c r="U29" s="7"/>
      <c r="V29" s="5"/>
      <c r="W29" s="5">
        <f t="shared" si="2"/>
        <v>82.716303923690219</v>
      </c>
      <c r="X29" s="5">
        <f t="shared" si="3"/>
        <v>0</v>
      </c>
    </row>
    <row r="30" spans="1:24">
      <c r="A30" s="9">
        <v>12</v>
      </c>
      <c r="B30" s="378" t="s">
        <v>157</v>
      </c>
      <c r="C30" s="379"/>
      <c r="D30" s="18" t="s">
        <v>158</v>
      </c>
      <c r="E30" s="52">
        <v>0.05</v>
      </c>
      <c r="F30" s="17">
        <f t="shared" si="0"/>
        <v>29343.550000000003</v>
      </c>
      <c r="G30" s="17">
        <f t="shared" si="1"/>
        <v>24271.9</v>
      </c>
      <c r="H30" s="13">
        <f t="shared" si="4"/>
        <v>3</v>
      </c>
      <c r="I30" s="4">
        <f t="shared" si="4"/>
        <v>3</v>
      </c>
      <c r="J30" s="9">
        <v>1</v>
      </c>
      <c r="K30" s="7">
        <v>1</v>
      </c>
      <c r="L30" s="9">
        <v>1</v>
      </c>
      <c r="M30" s="7">
        <v>1</v>
      </c>
      <c r="N30" s="9">
        <v>1</v>
      </c>
      <c r="O30" s="7">
        <v>1</v>
      </c>
      <c r="P30" s="9"/>
      <c r="Q30" s="7"/>
      <c r="R30" s="13">
        <f t="shared" si="5"/>
        <v>3</v>
      </c>
      <c r="S30" s="13">
        <f t="shared" si="5"/>
        <v>3</v>
      </c>
      <c r="T30" s="13">
        <f t="shared" si="7"/>
        <v>0</v>
      </c>
      <c r="U30" s="7"/>
      <c r="V30" s="5">
        <f t="shared" si="6"/>
        <v>100</v>
      </c>
      <c r="W30" s="5">
        <f t="shared" si="2"/>
        <v>82.716303923690219</v>
      </c>
      <c r="X30" s="5">
        <f t="shared" si="3"/>
        <v>120.89515035905718</v>
      </c>
    </row>
    <row r="31" spans="1:24">
      <c r="A31" s="9">
        <v>13</v>
      </c>
      <c r="B31" s="378" t="s">
        <v>159</v>
      </c>
      <c r="C31" s="379"/>
      <c r="D31" s="18" t="s">
        <v>138</v>
      </c>
      <c r="E31" s="52">
        <v>0.05</v>
      </c>
      <c r="F31" s="17">
        <f t="shared" si="0"/>
        <v>29343.550000000003</v>
      </c>
      <c r="G31" s="17">
        <f t="shared" si="1"/>
        <v>24271.9</v>
      </c>
      <c r="H31" s="13">
        <f t="shared" si="4"/>
        <v>9</v>
      </c>
      <c r="I31" s="4">
        <f t="shared" si="4"/>
        <v>9</v>
      </c>
      <c r="J31" s="9">
        <v>3</v>
      </c>
      <c r="K31" s="7">
        <v>3</v>
      </c>
      <c r="L31" s="9">
        <v>3</v>
      </c>
      <c r="M31" s="7">
        <v>3</v>
      </c>
      <c r="N31" s="9">
        <v>3</v>
      </c>
      <c r="O31" s="7">
        <v>3</v>
      </c>
      <c r="P31" s="9"/>
      <c r="Q31" s="7"/>
      <c r="R31" s="13">
        <f t="shared" si="5"/>
        <v>9</v>
      </c>
      <c r="S31" s="13">
        <f t="shared" si="5"/>
        <v>9</v>
      </c>
      <c r="T31" s="13">
        <f t="shared" si="7"/>
        <v>0</v>
      </c>
      <c r="U31" s="7"/>
      <c r="V31" s="5">
        <f t="shared" si="6"/>
        <v>100</v>
      </c>
      <c r="W31" s="5">
        <f t="shared" si="2"/>
        <v>82.716303923690219</v>
      </c>
      <c r="X31" s="5">
        <f t="shared" si="3"/>
        <v>120.89515035905718</v>
      </c>
    </row>
    <row r="32" spans="1:24">
      <c r="A32" s="9">
        <v>14</v>
      </c>
      <c r="B32" s="378" t="s">
        <v>160</v>
      </c>
      <c r="C32" s="379"/>
      <c r="D32" s="18" t="s">
        <v>138</v>
      </c>
      <c r="E32" s="52">
        <v>7.0000000000000007E-2</v>
      </c>
      <c r="F32" s="17">
        <f t="shared" si="0"/>
        <v>41080.97</v>
      </c>
      <c r="G32" s="17">
        <f t="shared" si="1"/>
        <v>33980.660000000003</v>
      </c>
      <c r="H32" s="13">
        <f t="shared" si="4"/>
        <v>3</v>
      </c>
      <c r="I32" s="4">
        <f t="shared" si="4"/>
        <v>3</v>
      </c>
      <c r="J32" s="9">
        <v>1</v>
      </c>
      <c r="K32" s="7">
        <v>1</v>
      </c>
      <c r="L32" s="9">
        <v>1</v>
      </c>
      <c r="M32" s="7">
        <v>1</v>
      </c>
      <c r="N32" s="9">
        <v>1</v>
      </c>
      <c r="O32" s="7">
        <v>1</v>
      </c>
      <c r="P32" s="9"/>
      <c r="Q32" s="7"/>
      <c r="R32" s="13">
        <f t="shared" si="5"/>
        <v>3</v>
      </c>
      <c r="S32" s="13">
        <f t="shared" si="5"/>
        <v>3</v>
      </c>
      <c r="T32" s="13">
        <f t="shared" si="7"/>
        <v>0</v>
      </c>
      <c r="U32" s="7"/>
      <c r="V32" s="5">
        <f t="shared" si="6"/>
        <v>100</v>
      </c>
      <c r="W32" s="5">
        <f t="shared" si="2"/>
        <v>82.716303923690219</v>
      </c>
      <c r="X32" s="5">
        <f t="shared" si="3"/>
        <v>120.89515035905718</v>
      </c>
    </row>
    <row r="33" spans="1:24" ht="24">
      <c r="A33" s="9">
        <v>15</v>
      </c>
      <c r="B33" s="378" t="s">
        <v>161</v>
      </c>
      <c r="C33" s="379"/>
      <c r="D33" s="18" t="s">
        <v>138</v>
      </c>
      <c r="E33" s="52">
        <v>0.05</v>
      </c>
      <c r="F33" s="17">
        <f t="shared" si="0"/>
        <v>29343.550000000003</v>
      </c>
      <c r="G33" s="17">
        <f t="shared" si="1"/>
        <v>24271.9</v>
      </c>
      <c r="H33" s="13">
        <f t="shared" si="4"/>
        <v>1</v>
      </c>
      <c r="I33" s="4">
        <f t="shared" si="4"/>
        <v>0</v>
      </c>
      <c r="J33" s="9">
        <v>1</v>
      </c>
      <c r="K33" s="7">
        <v>0</v>
      </c>
      <c r="L33" s="9">
        <v>0</v>
      </c>
      <c r="M33" s="7">
        <v>0</v>
      </c>
      <c r="N33" s="9">
        <v>0</v>
      </c>
      <c r="O33" s="7">
        <v>0</v>
      </c>
      <c r="P33" s="9"/>
      <c r="Q33" s="7"/>
      <c r="R33" s="13">
        <f t="shared" si="5"/>
        <v>1</v>
      </c>
      <c r="S33" s="13">
        <f t="shared" si="5"/>
        <v>0</v>
      </c>
      <c r="T33" s="13">
        <f t="shared" si="7"/>
        <v>-1</v>
      </c>
      <c r="U33" s="21" t="s">
        <v>162</v>
      </c>
      <c r="V33" s="5"/>
      <c r="W33" s="5">
        <f t="shared" si="2"/>
        <v>82.716303923690219</v>
      </c>
      <c r="X33" s="5">
        <f t="shared" si="3"/>
        <v>0</v>
      </c>
    </row>
    <row r="34" spans="1:24" ht="24.75" customHeight="1">
      <c r="A34" s="9">
        <v>16</v>
      </c>
      <c r="B34" s="378" t="s">
        <v>163</v>
      </c>
      <c r="C34" s="379"/>
      <c r="D34" s="18" t="s">
        <v>140</v>
      </c>
      <c r="E34" s="52">
        <v>0.02</v>
      </c>
      <c r="F34" s="17">
        <f t="shared" si="0"/>
        <v>11737.42</v>
      </c>
      <c r="G34" s="17">
        <f t="shared" si="1"/>
        <v>9708.76</v>
      </c>
      <c r="H34" s="13">
        <f t="shared" si="4"/>
        <v>3</v>
      </c>
      <c r="I34" s="4">
        <f t="shared" si="4"/>
        <v>3</v>
      </c>
      <c r="J34" s="9">
        <v>1</v>
      </c>
      <c r="K34" s="7">
        <v>1</v>
      </c>
      <c r="L34" s="9">
        <v>1</v>
      </c>
      <c r="M34" s="7">
        <v>1</v>
      </c>
      <c r="N34" s="9">
        <v>1</v>
      </c>
      <c r="O34" s="7">
        <v>1</v>
      </c>
      <c r="P34" s="9"/>
      <c r="Q34" s="7"/>
      <c r="R34" s="13">
        <f t="shared" si="5"/>
        <v>3</v>
      </c>
      <c r="S34" s="13">
        <f t="shared" si="5"/>
        <v>3</v>
      </c>
      <c r="T34" s="13">
        <f t="shared" si="7"/>
        <v>0</v>
      </c>
      <c r="U34" s="7"/>
      <c r="V34" s="5">
        <f t="shared" si="6"/>
        <v>100</v>
      </c>
      <c r="W34" s="5">
        <f t="shared" si="2"/>
        <v>82.716303923690219</v>
      </c>
      <c r="X34" s="5">
        <f t="shared" si="3"/>
        <v>120.89515035905718</v>
      </c>
    </row>
    <row r="35" spans="1:24">
      <c r="A35" s="9">
        <v>17</v>
      </c>
      <c r="B35" s="378" t="s">
        <v>164</v>
      </c>
      <c r="C35" s="379"/>
      <c r="D35" s="18" t="s">
        <v>165</v>
      </c>
      <c r="E35" s="52">
        <v>0.01</v>
      </c>
      <c r="F35" s="17">
        <f t="shared" si="0"/>
        <v>5868.71</v>
      </c>
      <c r="G35" s="17">
        <f t="shared" si="1"/>
        <v>4854.38</v>
      </c>
      <c r="H35" s="13">
        <f t="shared" si="4"/>
        <v>3</v>
      </c>
      <c r="I35" s="4">
        <f t="shared" si="4"/>
        <v>3</v>
      </c>
      <c r="J35" s="9">
        <v>1</v>
      </c>
      <c r="K35" s="7">
        <v>1</v>
      </c>
      <c r="L35" s="9">
        <v>1</v>
      </c>
      <c r="M35" s="7">
        <v>1</v>
      </c>
      <c r="N35" s="9">
        <v>1</v>
      </c>
      <c r="O35" s="7">
        <v>1</v>
      </c>
      <c r="P35" s="9"/>
      <c r="Q35" s="7"/>
      <c r="R35" s="13">
        <f t="shared" si="5"/>
        <v>3</v>
      </c>
      <c r="S35" s="13">
        <f t="shared" si="5"/>
        <v>3</v>
      </c>
      <c r="T35" s="13">
        <f t="shared" si="7"/>
        <v>0</v>
      </c>
      <c r="U35" s="7"/>
      <c r="V35" s="5">
        <f t="shared" si="6"/>
        <v>100</v>
      </c>
      <c r="W35" s="5">
        <f t="shared" si="2"/>
        <v>82.716303923690219</v>
      </c>
      <c r="X35" s="5">
        <f t="shared" si="3"/>
        <v>120.89515035905718</v>
      </c>
    </row>
    <row r="36" spans="1:24" s="1" customFormat="1" ht="12">
      <c r="A36" s="390" t="s">
        <v>24</v>
      </c>
      <c r="B36" s="391"/>
      <c r="C36" s="392"/>
      <c r="D36" s="18"/>
      <c r="E36" s="52">
        <f>SUM(E19:E35)</f>
        <v>1.0000000000000002</v>
      </c>
      <c r="F36" s="19">
        <v>586871</v>
      </c>
      <c r="G36" s="39">
        <v>485438</v>
      </c>
      <c r="H36" s="18">
        <f t="shared" ref="H36:Q36" si="8">SUM(H19:H35)</f>
        <v>495</v>
      </c>
      <c r="I36" s="53">
        <f t="shared" si="8"/>
        <v>467</v>
      </c>
      <c r="J36" s="53">
        <f t="shared" si="8"/>
        <v>165</v>
      </c>
      <c r="K36" s="53">
        <f t="shared" si="8"/>
        <v>147</v>
      </c>
      <c r="L36" s="53">
        <f t="shared" si="8"/>
        <v>165</v>
      </c>
      <c r="M36" s="53">
        <f t="shared" si="8"/>
        <v>144</v>
      </c>
      <c r="N36" s="53">
        <f t="shared" si="8"/>
        <v>165</v>
      </c>
      <c r="O36" s="53">
        <f t="shared" si="8"/>
        <v>176</v>
      </c>
      <c r="P36" s="53">
        <f t="shared" si="8"/>
        <v>0</v>
      </c>
      <c r="Q36" s="53">
        <f t="shared" si="8"/>
        <v>0</v>
      </c>
      <c r="R36" s="14">
        <f>J36+L36+N36+P36</f>
        <v>495</v>
      </c>
      <c r="S36" s="14">
        <f>K36+M36+O36+Q36</f>
        <v>467</v>
      </c>
      <c r="T36" s="14">
        <f>S36-R36</f>
        <v>-28</v>
      </c>
      <c r="U36" s="14"/>
      <c r="V36" s="5">
        <f t="shared" si="6"/>
        <v>106.66666666666667</v>
      </c>
      <c r="W36" s="5">
        <f t="shared" si="2"/>
        <v>82.716303923690219</v>
      </c>
      <c r="X36" s="5">
        <f t="shared" si="3"/>
        <v>128.95482704966099</v>
      </c>
    </row>
    <row r="37" spans="1:24" s="6" customFormat="1" ht="12">
      <c r="F37" s="10"/>
    </row>
    <row r="38" spans="1:24" s="6" customFormat="1" ht="12">
      <c r="B38" s="11" t="s">
        <v>25</v>
      </c>
      <c r="F38" s="10"/>
      <c r="H38" s="6" t="s">
        <v>26</v>
      </c>
    </row>
  </sheetData>
  <sheetProtection sheet="1" objects="1" scenarios="1"/>
  <mergeCells count="45">
    <mergeCell ref="A6:X6"/>
    <mergeCell ref="A1:X1"/>
    <mergeCell ref="A2:X2"/>
    <mergeCell ref="A3:X3"/>
    <mergeCell ref="A4:X4"/>
    <mergeCell ref="A5:X5"/>
    <mergeCell ref="B19:C19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B18:C18"/>
    <mergeCell ref="B26:C26"/>
    <mergeCell ref="B27:C27"/>
    <mergeCell ref="B28:C28"/>
    <mergeCell ref="B29:C29"/>
    <mergeCell ref="A7:Q7"/>
    <mergeCell ref="A9:B9"/>
    <mergeCell ref="A10:B10"/>
    <mergeCell ref="A11:B11"/>
    <mergeCell ref="A12:B12"/>
    <mergeCell ref="A13:B13"/>
    <mergeCell ref="B20:C20"/>
    <mergeCell ref="B21:C21"/>
    <mergeCell ref="B22:C22"/>
    <mergeCell ref="B23:C23"/>
    <mergeCell ref="B24:C24"/>
    <mergeCell ref="B25:C25"/>
    <mergeCell ref="A36:C36"/>
    <mergeCell ref="B30:C30"/>
    <mergeCell ref="B31:C31"/>
    <mergeCell ref="B32:C32"/>
    <mergeCell ref="B33:C33"/>
    <mergeCell ref="B34:C34"/>
    <mergeCell ref="B35:C35"/>
  </mergeCells>
  <printOptions horizontalCentered="1"/>
  <pageMargins left="0.11811023622047245" right="0.11811023622047245" top="0.55118110236220474" bottom="0.55118110236220474" header="0.31496062992125984" footer="0.31496062992125984"/>
  <pageSetup scale="60" orientation="landscape" r:id="rId1"/>
  <headerFooter>
    <oddFooter>ISAF-82e7fbfb-0ce8-3c42-d169-1f7568eda464
10/28/2022 1:44:36 PM</oddFooter>
    <evenFooter>ISAF-82e7fbfb-0ce8-3c42-d169-1f7568eda464
10/28/2022 1:44:36 PM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71</vt:i4>
      </vt:variant>
    </vt:vector>
  </HeadingPairs>
  <TitlesOfParts>
    <vt:vector size="71" baseType="lpstr">
      <vt:lpstr>111 01 01 001 01</vt:lpstr>
      <vt:lpstr>138 02 01 004 02</vt:lpstr>
      <vt:lpstr>133 02 01 04 01</vt:lpstr>
      <vt:lpstr>131 03 01 001 02</vt:lpstr>
      <vt:lpstr>131 03 02 001 02</vt:lpstr>
      <vt:lpstr>183 03 03 001 03</vt:lpstr>
      <vt:lpstr>135 03 04 020 04</vt:lpstr>
      <vt:lpstr>132 03 07 038 01</vt:lpstr>
      <vt:lpstr>184 03 06 038 03</vt:lpstr>
      <vt:lpstr>132 04 01 001 05</vt:lpstr>
      <vt:lpstr>132 04 02 001 04</vt:lpstr>
      <vt:lpstr>132 04 02 038 05</vt:lpstr>
      <vt:lpstr>132 04 02 009 10</vt:lpstr>
      <vt:lpstr>132 04 02 009 12</vt:lpstr>
      <vt:lpstr>132 04 02 009 13</vt:lpstr>
      <vt:lpstr>132 04 02 009 14</vt:lpstr>
      <vt:lpstr>172 04 02 009 07</vt:lpstr>
      <vt:lpstr>172 04 02 008 08</vt:lpstr>
      <vt:lpstr>172 04 02 008 09</vt:lpstr>
      <vt:lpstr>242 04 03 028 04</vt:lpstr>
      <vt:lpstr>242 04 03 028 01</vt:lpstr>
      <vt:lpstr>241 04 04 034 01</vt:lpstr>
      <vt:lpstr>171 04 05 026 05</vt:lpstr>
      <vt:lpstr>171 04 06 026 05</vt:lpstr>
      <vt:lpstr>171 04 07 026 05</vt:lpstr>
      <vt:lpstr>171 04 08 026 05</vt:lpstr>
      <vt:lpstr>171 04 09 026 05</vt:lpstr>
      <vt:lpstr>171 04 10 026 05</vt:lpstr>
      <vt:lpstr>171 04 11 026 05</vt:lpstr>
      <vt:lpstr>267 04 02 027 05</vt:lpstr>
      <vt:lpstr>151 05 01 038 04</vt:lpstr>
      <vt:lpstr>152 05 03 038 06</vt:lpstr>
      <vt:lpstr>152 05 04 038 08</vt:lpstr>
      <vt:lpstr>181 05 05 038 02</vt:lpstr>
      <vt:lpstr>152 05 06 038 09</vt:lpstr>
      <vt:lpstr>134 06 01 016 01</vt:lpstr>
      <vt:lpstr>134 06 02 016 05</vt:lpstr>
      <vt:lpstr>134 06 04 016 08</vt:lpstr>
      <vt:lpstr>134 06 05 016 09</vt:lpstr>
      <vt:lpstr>134 06 10 016 10</vt:lpstr>
      <vt:lpstr>226 07 01 019 01</vt:lpstr>
      <vt:lpstr>226 07 02 019 03</vt:lpstr>
      <vt:lpstr>226 07 03 019 04</vt:lpstr>
      <vt:lpstr>226 07 04 019 09</vt:lpstr>
      <vt:lpstr>226 07 05 019 06</vt:lpstr>
      <vt:lpstr>226 07 07 019 12</vt:lpstr>
      <vt:lpstr>226 07 08 019 07</vt:lpstr>
      <vt:lpstr>226 07 09 019 02</vt:lpstr>
      <vt:lpstr>222 008 01 017 01</vt:lpstr>
      <vt:lpstr>222 08 03 017 07</vt:lpstr>
      <vt:lpstr>222 08 04 018 06</vt:lpstr>
      <vt:lpstr>216 08 05 036 07</vt:lpstr>
      <vt:lpstr>222 08 06 017 10</vt:lpstr>
      <vt:lpstr>271 09 01 027 01</vt:lpstr>
      <vt:lpstr>271 09 01 027 04</vt:lpstr>
      <vt:lpstr>269 09 01 027 03</vt:lpstr>
      <vt:lpstr>231 09 03 027 02</vt:lpstr>
      <vt:lpstr>311 10 01 032 01</vt:lpstr>
      <vt:lpstr>311 10 02 032 07</vt:lpstr>
      <vt:lpstr>311 10 02 032 08</vt:lpstr>
      <vt:lpstr>311 10 02 032 09</vt:lpstr>
      <vt:lpstr>323 10 02 032 02</vt:lpstr>
      <vt:lpstr>393 10 02 032 03</vt:lpstr>
      <vt:lpstr>171 11 01 021 01</vt:lpstr>
      <vt:lpstr>171 11 02 021 04</vt:lpstr>
      <vt:lpstr>171 11 02 021 08</vt:lpstr>
      <vt:lpstr>171 11 03 022 02</vt:lpstr>
      <vt:lpstr>185 12 01 038 10</vt:lpstr>
      <vt:lpstr>185 12 02 038 11</vt:lpstr>
      <vt:lpstr>185 12 03 038 12</vt:lpstr>
      <vt:lpstr>185 12 04 038 13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Regidor</dc:creator>
  <cp:lastModifiedBy>Hugo</cp:lastModifiedBy>
  <cp:lastPrinted>2022-10-28T22:47:18Z</cp:lastPrinted>
  <dcterms:created xsi:type="dcterms:W3CDTF">2010-04-16T17:39:00Z</dcterms:created>
  <dcterms:modified xsi:type="dcterms:W3CDTF">2022-10-28T23:25:01Z</dcterms:modified>
</cp:coreProperties>
</file>